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praccess-my.sharepoint.com/personal/stefan_praccess_se/Documents/Kursmaterial/2010/Allt om Excel 2010 Grundkurs/Excel Grundkurs/"/>
    </mc:Choice>
  </mc:AlternateContent>
  <xr:revisionPtr revIDLastSave="17" documentId="8_{497E7631-E2D7-4B40-9C50-EE96E6E50039}" xr6:coauthVersionLast="47" xr6:coauthVersionMax="47" xr10:uidLastSave="{777AC635-884F-4951-BD8D-C2665BE91D63}"/>
  <bookViews>
    <workbookView xWindow="-120" yWindow="-120" windowWidth="29040" windowHeight="15720" tabRatio="647" xr2:uid="{00000000-000D-0000-FFFF-FFFF00000000}"/>
  </bookViews>
  <sheets>
    <sheet name="Bilfirman" sheetId="2" r:id="rId1"/>
    <sheet name="Lösning Bilfirman" sheetId="10" r:id="rId2"/>
    <sheet name="Aktier" sheetId="3" r:id="rId3"/>
    <sheet name="Lösning Aktier" sheetId="11" r:id="rId4"/>
    <sheet name="Cyklar" sheetId="16" r:id="rId5"/>
    <sheet name="Lösning Cyklar" sheetId="17" r:id="rId6"/>
    <sheet name="Plånboken" sheetId="18" r:id="rId7"/>
    <sheet name="Lösning Plånboken" sheetId="19" r:id="rId8"/>
    <sheet name="Bilkalkyl " sheetId="15" r:id="rId9"/>
    <sheet name="Lösning Bilkalkyl" sheetId="14" r:id="rId10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5" i="11" l="1"/>
  <c r="F6" i="11"/>
  <c r="F7" i="11"/>
  <c r="F8" i="11"/>
  <c r="F9" i="11"/>
  <c r="F11" i="11"/>
  <c r="E5" i="11"/>
  <c r="E6" i="11"/>
  <c r="E7" i="11"/>
  <c r="G7" i="11" s="1"/>
  <c r="E8" i="11"/>
  <c r="E9" i="11"/>
  <c r="E11" i="11"/>
  <c r="G9" i="11"/>
  <c r="G5" i="11"/>
  <c r="G6" i="10"/>
  <c r="G7" i="10"/>
  <c r="G8" i="10"/>
  <c r="G9" i="10"/>
  <c r="G10" i="10"/>
  <c r="G11" i="10"/>
  <c r="E3" i="14"/>
  <c r="E6" i="14" s="1"/>
  <c r="E7" i="14"/>
  <c r="E8" i="14"/>
  <c r="E9" i="14"/>
  <c r="E10" i="14"/>
  <c r="E3" i="17"/>
  <c r="E4" i="17"/>
  <c r="E7" i="17" s="1"/>
  <c r="E5" i="17"/>
  <c r="E6" i="17"/>
  <c r="F3" i="17"/>
  <c r="F7" i="17" s="1"/>
  <c r="F4" i="17"/>
  <c r="F5" i="17"/>
  <c r="F6" i="17"/>
  <c r="B7" i="17"/>
  <c r="H6" i="19"/>
  <c r="H7" i="19"/>
  <c r="H5" i="19"/>
  <c r="H9" i="19" s="1"/>
  <c r="C9" i="19"/>
  <c r="D9" i="19"/>
  <c r="E9" i="19"/>
  <c r="F9" i="19"/>
  <c r="G9" i="19"/>
  <c r="B9" i="19"/>
  <c r="E12" i="14" l="1"/>
  <c r="G8" i="11"/>
  <c r="G6" i="11"/>
  <c r="G13" i="10"/>
  <c r="E15" i="14"/>
  <c r="E16" i="14" s="1"/>
  <c r="E14" i="14"/>
  <c r="E18" i="14"/>
  <c r="G11" i="11"/>
</calcChain>
</file>

<file path=xl/sharedStrings.xml><?xml version="1.0" encoding="utf-8"?>
<sst xmlns="http://schemas.openxmlformats.org/spreadsheetml/2006/main" count="231" uniqueCount="82">
  <si>
    <t>Antal</t>
  </si>
  <si>
    <t>Summa</t>
  </si>
  <si>
    <t>Formel</t>
  </si>
  <si>
    <t>Datum</t>
  </si>
  <si>
    <t>Vikt</t>
  </si>
  <si>
    <t>Lager</t>
  </si>
  <si>
    <t>Pris</t>
  </si>
  <si>
    <t>Värde</t>
  </si>
  <si>
    <t>Värde totalt</t>
  </si>
  <si>
    <t>Aktie</t>
  </si>
  <si>
    <t>Köpkurs</t>
  </si>
  <si>
    <t>Aktuell kurs</t>
  </si>
  <si>
    <t>Köpvärde</t>
  </si>
  <si>
    <t>Aktuellt värde</t>
  </si>
  <si>
    <t>Differens</t>
  </si>
  <si>
    <t>Modo</t>
  </si>
  <si>
    <t>SCA</t>
  </si>
  <si>
    <t>Totalt</t>
  </si>
  <si>
    <t>Aktieinköp</t>
  </si>
  <si>
    <t>Betafonden</t>
  </si>
  <si>
    <t>ABB</t>
  </si>
  <si>
    <t>Bilfirman Sportvagnen</t>
  </si>
  <si>
    <t>Volvo 240</t>
  </si>
  <si>
    <t>Volvo 340</t>
  </si>
  <si>
    <t>Saab 900</t>
  </si>
  <si>
    <t>Saab 9000</t>
  </si>
  <si>
    <t>Ford Sierra</t>
  </si>
  <si>
    <t>Ford Fiesta</t>
  </si>
  <si>
    <t>Bil</t>
  </si>
  <si>
    <t>Årsmodell</t>
  </si>
  <si>
    <t>Art nr</t>
  </si>
  <si>
    <t>Trelleborg</t>
  </si>
  <si>
    <t>Intäkter</t>
  </si>
  <si>
    <t>Bilkostnadskalkyl</t>
  </si>
  <si>
    <t>Indata (matas in)</t>
  </si>
  <si>
    <t>Utdata (beräknas)</t>
  </si>
  <si>
    <t>Bilens pris</t>
  </si>
  <si>
    <t>Lånesumma</t>
  </si>
  <si>
    <t>Kontant</t>
  </si>
  <si>
    <t>Kostnad 1:a året</t>
  </si>
  <si>
    <t>Amorteringstid år</t>
  </si>
  <si>
    <t>Amortering</t>
  </si>
  <si>
    <t>Ränta %</t>
  </si>
  <si>
    <t>Ränta</t>
  </si>
  <si>
    <t>Bensinkostnad</t>
  </si>
  <si>
    <t>Bensinförbrukn 1/mil</t>
  </si>
  <si>
    <t>Skatt + Försäkr</t>
  </si>
  <si>
    <t>Rep + Diverse</t>
  </si>
  <si>
    <t>Körsträcka mil/år</t>
  </si>
  <si>
    <t>Summa 1:a året</t>
  </si>
  <si>
    <t>Skatt kr</t>
  </si>
  <si>
    <t>Försäkring</t>
  </si>
  <si>
    <t>Kostnad per månad</t>
  </si>
  <si>
    <t>Service &amp; rep</t>
  </si>
  <si>
    <t>Kostnad per dag</t>
  </si>
  <si>
    <t>Diverse</t>
  </si>
  <si>
    <t>Kostnad per tim</t>
  </si>
  <si>
    <t>Kostnad per mil</t>
  </si>
  <si>
    <t>Jämförelse med bilalternativ</t>
  </si>
  <si>
    <t>Alt</t>
  </si>
  <si>
    <t>Spar / merkostn</t>
  </si>
  <si>
    <t>Årskostnad</t>
  </si>
  <si>
    <t>Kostnad per timme</t>
  </si>
  <si>
    <t>Bensinpris kr/liter</t>
  </si>
  <si>
    <t>a-pris</t>
  </si>
  <si>
    <t>Totalt pris</t>
  </si>
  <si>
    <t>Total vikt</t>
  </si>
  <si>
    <t>Herrcykel</t>
  </si>
  <si>
    <t>Damcykel</t>
  </si>
  <si>
    <t>Barncykel</t>
  </si>
  <si>
    <t>Mopedcykel</t>
  </si>
  <si>
    <t>Aktiebolaget Plånboken</t>
  </si>
  <si>
    <t>Månad</t>
  </si>
  <si>
    <t>Jan</t>
  </si>
  <si>
    <t>Feb</t>
  </si>
  <si>
    <t>Mar</t>
  </si>
  <si>
    <t>Apr</t>
  </si>
  <si>
    <t>Maj</t>
  </si>
  <si>
    <t>Jun</t>
  </si>
  <si>
    <t>Fasta kostnader</t>
  </si>
  <si>
    <t>Rörliga kostnader</t>
  </si>
  <si>
    <t>Resultat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</si>
</sst>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5" formatCode="#,##0\ &quot;kr&quot;;\-#,##0\ &quot;kr&quot;"/>
  </numFmts>
  <fonts count="6" x14ac:knownFonts="1">
    <font>
      <sz val="10"/>
      <name val="Arial"/>
    </font>
    <font>
      <b/>
      <sz val="12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  <font>
      <b/>
      <sz val="14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1" xfId="0" applyFont="1" applyBorder="1"/>
    <xf numFmtId="0" fontId="3" fillId="0" borderId="0" xfId="0" applyFont="1"/>
    <xf numFmtId="9" fontId="2" fillId="0" borderId="0" xfId="0" applyNumberFormat="1" applyFont="1"/>
    <xf numFmtId="2" fontId="2" fillId="0" borderId="0" xfId="0" applyNumberFormat="1" applyFont="1"/>
    <xf numFmtId="5" fontId="2" fillId="0" borderId="0" xfId="0" applyNumberFormat="1" applyFont="1"/>
    <xf numFmtId="1" fontId="2" fillId="0" borderId="0" xfId="0" applyNumberFormat="1" applyFont="1"/>
    <xf numFmtId="0" fontId="4" fillId="0" borderId="0" xfId="0" applyFont="1"/>
    <xf numFmtId="1" fontId="2" fillId="0" borderId="1" xfId="0" applyNumberFormat="1" applyFont="1" applyBorder="1"/>
    <xf numFmtId="1" fontId="3" fillId="0" borderId="1" xfId="0" applyNumberFormat="1" applyFont="1" applyBorder="1" applyAlignment="1">
      <alignment horizontal="center"/>
    </xf>
    <xf numFmtId="1" fontId="3" fillId="0" borderId="0" xfId="0" applyNumberFormat="1" applyFont="1"/>
    <xf numFmtId="0" fontId="3" fillId="0" borderId="1" xfId="0" applyFont="1" applyBorder="1" applyAlignment="1">
      <alignment horizontal="center"/>
    </xf>
    <xf numFmtId="0" fontId="5" fillId="0" borderId="0" xfId="0" applyFont="1"/>
    <xf numFmtId="0" fontId="3" fillId="0" borderId="1" xfId="0" applyFont="1" applyBorder="1"/>
    <xf numFmtId="1" fontId="5" fillId="0" borderId="0" xfId="0" applyNumberFormat="1" applyFo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3"/>
  <sheetViews>
    <sheetView tabSelected="1" workbookViewId="0">
      <selection activeCell="C8" sqref="C8"/>
    </sheetView>
  </sheetViews>
  <sheetFormatPr defaultRowHeight="15" x14ac:dyDescent="0.25"/>
  <cols>
    <col min="1" max="1" width="21.5703125" style="2" bestFit="1" customWidth="1"/>
    <col min="2" max="2" width="10.140625" style="2" bestFit="1" customWidth="1"/>
    <col min="3" max="16384" width="9.140625" style="2"/>
  </cols>
  <sheetData>
    <row r="1" spans="1:7" ht="18.75" x14ac:dyDescent="0.3">
      <c r="A1" s="14" t="s">
        <v>21</v>
      </c>
    </row>
    <row r="3" spans="1:7" x14ac:dyDescent="0.25">
      <c r="B3" s="2" t="s">
        <v>3</v>
      </c>
    </row>
    <row r="5" spans="1:7" s="4" customFormat="1" x14ac:dyDescent="0.25">
      <c r="A5" s="15" t="s">
        <v>28</v>
      </c>
      <c r="B5" s="15" t="s">
        <v>29</v>
      </c>
      <c r="C5" s="15" t="s">
        <v>30</v>
      </c>
      <c r="D5" s="15" t="s">
        <v>4</v>
      </c>
      <c r="E5" s="15" t="s">
        <v>5</v>
      </c>
      <c r="F5" s="15" t="s">
        <v>6</v>
      </c>
      <c r="G5" s="15" t="s">
        <v>7</v>
      </c>
    </row>
    <row r="6" spans="1:7" x14ac:dyDescent="0.25">
      <c r="A6" s="2" t="s">
        <v>22</v>
      </c>
      <c r="B6" s="2">
        <v>2007</v>
      </c>
      <c r="C6" s="2">
        <v>134</v>
      </c>
      <c r="D6" s="2">
        <v>890</v>
      </c>
      <c r="E6" s="2">
        <v>3</v>
      </c>
      <c r="F6" s="2">
        <v>35000</v>
      </c>
      <c r="G6" s="2" t="s">
        <v>2</v>
      </c>
    </row>
    <row r="7" spans="1:7" x14ac:dyDescent="0.25">
      <c r="A7" s="2" t="s">
        <v>23</v>
      </c>
      <c r="B7" s="2">
        <v>2008</v>
      </c>
      <c r="C7" s="2">
        <v>125</v>
      </c>
      <c r="D7" s="2">
        <v>1350</v>
      </c>
      <c r="E7" s="2">
        <v>6</v>
      </c>
      <c r="F7" s="2">
        <v>12000</v>
      </c>
      <c r="G7" s="2" t="s">
        <v>2</v>
      </c>
    </row>
    <row r="8" spans="1:7" x14ac:dyDescent="0.25">
      <c r="A8" s="2" t="s">
        <v>24</v>
      </c>
      <c r="B8" s="2">
        <v>2016</v>
      </c>
      <c r="C8" s="2">
        <v>168</v>
      </c>
      <c r="D8" s="2">
        <v>1620</v>
      </c>
      <c r="E8" s="2">
        <v>2</v>
      </c>
      <c r="F8" s="2">
        <v>45000</v>
      </c>
      <c r="G8" s="2" t="s">
        <v>2</v>
      </c>
    </row>
    <row r="9" spans="1:7" x14ac:dyDescent="0.25">
      <c r="A9" s="2" t="s">
        <v>25</v>
      </c>
      <c r="B9" s="2">
        <v>2021</v>
      </c>
      <c r="C9" s="2">
        <v>132</v>
      </c>
      <c r="D9" s="2">
        <v>2360</v>
      </c>
      <c r="E9" s="2">
        <v>1</v>
      </c>
      <c r="F9" s="2">
        <v>125000</v>
      </c>
      <c r="G9" s="2" t="s">
        <v>2</v>
      </c>
    </row>
    <row r="10" spans="1:7" x14ac:dyDescent="0.25">
      <c r="A10" s="2" t="s">
        <v>26</v>
      </c>
      <c r="B10" s="2">
        <v>2013</v>
      </c>
      <c r="C10" s="2">
        <v>158</v>
      </c>
      <c r="D10" s="2">
        <v>3650</v>
      </c>
      <c r="E10" s="2">
        <v>2</v>
      </c>
      <c r="F10" s="2">
        <v>40000</v>
      </c>
      <c r="G10" s="2" t="s">
        <v>2</v>
      </c>
    </row>
    <row r="11" spans="1:7" x14ac:dyDescent="0.25">
      <c r="A11" s="2" t="s">
        <v>27</v>
      </c>
      <c r="B11" s="2">
        <v>2012</v>
      </c>
      <c r="C11" s="2">
        <v>126</v>
      </c>
      <c r="D11" s="2">
        <v>4230</v>
      </c>
      <c r="E11" s="2">
        <v>0</v>
      </c>
      <c r="F11" s="2">
        <v>20000</v>
      </c>
      <c r="G11" s="2" t="s">
        <v>2</v>
      </c>
    </row>
    <row r="13" spans="1:7" x14ac:dyDescent="0.25">
      <c r="A13" s="2" t="s">
        <v>8</v>
      </c>
      <c r="G13" s="2" t="s">
        <v>2</v>
      </c>
    </row>
  </sheetData>
  <phoneticPr fontId="0" type="noConversion"/>
  <pageMargins left="0.75" right="0.75" top="1" bottom="1" header="0.5" footer="0.5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E43"/>
  <sheetViews>
    <sheetView workbookViewId="0">
      <selection activeCell="A2" sqref="A2"/>
    </sheetView>
  </sheetViews>
  <sheetFormatPr defaultRowHeight="15" x14ac:dyDescent="0.25"/>
  <cols>
    <col min="1" max="1" width="19.5703125" style="2" customWidth="1"/>
    <col min="2" max="2" width="17.7109375" style="2" bestFit="1" customWidth="1"/>
    <col min="3" max="3" width="4.42578125" style="2" customWidth="1"/>
    <col min="4" max="4" width="18.42578125" style="2" customWidth="1"/>
    <col min="5" max="5" width="19.140625" style="2" bestFit="1" customWidth="1"/>
    <col min="6" max="16384" width="9.140625" style="2"/>
  </cols>
  <sheetData>
    <row r="1" spans="1:5" x14ac:dyDescent="0.25">
      <c r="A1" s="4" t="s">
        <v>33</v>
      </c>
    </row>
    <row r="2" spans="1:5" x14ac:dyDescent="0.25">
      <c r="B2" s="4" t="s">
        <v>34</v>
      </c>
      <c r="E2" s="4" t="s">
        <v>35</v>
      </c>
    </row>
    <row r="3" spans="1:5" x14ac:dyDescent="0.25">
      <c r="A3" s="2" t="s">
        <v>36</v>
      </c>
      <c r="B3" s="2">
        <v>145000</v>
      </c>
      <c r="D3" s="2" t="s">
        <v>37</v>
      </c>
      <c r="E3" s="2">
        <f>B3-B4</f>
        <v>100000</v>
      </c>
    </row>
    <row r="4" spans="1:5" x14ac:dyDescent="0.25">
      <c r="A4" s="2" t="s">
        <v>38</v>
      </c>
      <c r="B4" s="2">
        <v>45000</v>
      </c>
    </row>
    <row r="5" spans="1:5" x14ac:dyDescent="0.25">
      <c r="D5" s="4" t="s">
        <v>39</v>
      </c>
    </row>
    <row r="6" spans="1:5" x14ac:dyDescent="0.25">
      <c r="A6" s="2" t="s">
        <v>40</v>
      </c>
      <c r="B6" s="2">
        <v>5</v>
      </c>
      <c r="D6" s="2" t="s">
        <v>41</v>
      </c>
      <c r="E6" s="2">
        <f>E3/B6</f>
        <v>20000</v>
      </c>
    </row>
    <row r="7" spans="1:5" x14ac:dyDescent="0.25">
      <c r="A7" s="2" t="s">
        <v>42</v>
      </c>
      <c r="B7" s="5">
        <v>7.0000000000000007E-2</v>
      </c>
      <c r="D7" s="2" t="s">
        <v>43</v>
      </c>
      <c r="E7" s="2">
        <f>E3*B7</f>
        <v>7000.0000000000009</v>
      </c>
    </row>
    <row r="8" spans="1:5" x14ac:dyDescent="0.25">
      <c r="D8" s="2" t="s">
        <v>44</v>
      </c>
      <c r="E8" s="2">
        <f>B9*B11*B10</f>
        <v>33570</v>
      </c>
    </row>
    <row r="9" spans="1:5" x14ac:dyDescent="0.25">
      <c r="A9" s="2" t="s">
        <v>45</v>
      </c>
      <c r="B9" s="2">
        <v>0.9</v>
      </c>
      <c r="D9" s="2" t="s">
        <v>46</v>
      </c>
      <c r="E9" s="2">
        <f>B13+B14</f>
        <v>4460</v>
      </c>
    </row>
    <row r="10" spans="1:5" x14ac:dyDescent="0.25">
      <c r="A10" s="2" t="s">
        <v>63</v>
      </c>
      <c r="B10" s="2">
        <v>18.649999999999999</v>
      </c>
      <c r="D10" s="2" t="s">
        <v>47</v>
      </c>
      <c r="E10" s="2">
        <f>B15+B16</f>
        <v>1600</v>
      </c>
    </row>
    <row r="11" spans="1:5" x14ac:dyDescent="0.25">
      <c r="A11" s="2" t="s">
        <v>48</v>
      </c>
      <c r="B11" s="2">
        <v>2000</v>
      </c>
    </row>
    <row r="12" spans="1:5" x14ac:dyDescent="0.25">
      <c r="D12" s="4" t="s">
        <v>49</v>
      </c>
      <c r="E12" s="2">
        <f>SUM(E6:E11)</f>
        <v>66630</v>
      </c>
    </row>
    <row r="13" spans="1:5" x14ac:dyDescent="0.25">
      <c r="A13" s="2" t="s">
        <v>50</v>
      </c>
      <c r="B13" s="2">
        <v>860</v>
      </c>
    </row>
    <row r="14" spans="1:5" x14ac:dyDescent="0.25">
      <c r="A14" s="2" t="s">
        <v>51</v>
      </c>
      <c r="B14" s="2">
        <v>3600</v>
      </c>
      <c r="D14" s="2" t="s">
        <v>52</v>
      </c>
      <c r="E14" s="6">
        <f>E12/12</f>
        <v>5552.5</v>
      </c>
    </row>
    <row r="15" spans="1:5" x14ac:dyDescent="0.25">
      <c r="A15" s="2" t="s">
        <v>53</v>
      </c>
      <c r="B15" s="2">
        <v>900</v>
      </c>
      <c r="D15" s="2" t="s">
        <v>54</v>
      </c>
      <c r="E15" s="6">
        <f>E12/365</f>
        <v>182.54794520547946</v>
      </c>
    </row>
    <row r="16" spans="1:5" x14ac:dyDescent="0.25">
      <c r="A16" s="2" t="s">
        <v>55</v>
      </c>
      <c r="B16" s="2">
        <v>700</v>
      </c>
      <c r="D16" s="2" t="s">
        <v>56</v>
      </c>
      <c r="E16" s="6">
        <f>E15/24</f>
        <v>7.6061643835616444</v>
      </c>
    </row>
    <row r="17" spans="1:5" x14ac:dyDescent="0.25">
      <c r="E17" s="7"/>
    </row>
    <row r="18" spans="1:5" x14ac:dyDescent="0.25">
      <c r="D18" s="2" t="s">
        <v>57</v>
      </c>
      <c r="E18" s="6">
        <f>E12/B11</f>
        <v>33.314999999999998</v>
      </c>
    </row>
    <row r="22" spans="1:5" x14ac:dyDescent="0.25">
      <c r="A22" s="4"/>
    </row>
    <row r="23" spans="1:5" x14ac:dyDescent="0.25">
      <c r="B23" s="4"/>
      <c r="C23" s="4"/>
      <c r="D23" s="4"/>
    </row>
    <row r="30" spans="1:5" x14ac:dyDescent="0.25">
      <c r="B30" s="4"/>
    </row>
    <row r="37" spans="1:4" x14ac:dyDescent="0.25">
      <c r="A37" s="4" t="s">
        <v>58</v>
      </c>
    </row>
    <row r="39" spans="1:4" x14ac:dyDescent="0.25">
      <c r="B39" s="4" t="s">
        <v>28</v>
      </c>
      <c r="C39" s="4" t="s">
        <v>59</v>
      </c>
      <c r="D39" s="4" t="s">
        <v>60</v>
      </c>
    </row>
    <row r="40" spans="1:4" x14ac:dyDescent="0.25">
      <c r="A40" s="4" t="s">
        <v>61</v>
      </c>
    </row>
    <row r="41" spans="1:4" x14ac:dyDescent="0.25">
      <c r="A41" s="2" t="s">
        <v>52</v>
      </c>
    </row>
    <row r="42" spans="1:4" x14ac:dyDescent="0.25">
      <c r="A42" s="2" t="s">
        <v>54</v>
      </c>
    </row>
    <row r="43" spans="1:4" x14ac:dyDescent="0.25">
      <c r="A43" s="2" t="s">
        <v>62</v>
      </c>
    </row>
  </sheetData>
  <phoneticPr fontId="0" type="noConversion"/>
  <pageMargins left="0.75" right="0.75" top="1" bottom="1" header="0.5" footer="0.5"/>
  <pageSetup paperSize="9" orientation="portrait" horizontalDpi="360" verticalDpi="360" copies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3"/>
  <sheetViews>
    <sheetView workbookViewId="0">
      <selection activeCell="C8" sqref="C8"/>
    </sheetView>
  </sheetViews>
  <sheetFormatPr defaultRowHeight="15" x14ac:dyDescent="0.25"/>
  <cols>
    <col min="1" max="1" width="21.5703125" style="2" bestFit="1" customWidth="1"/>
    <col min="2" max="2" width="10.140625" style="2" bestFit="1" customWidth="1"/>
    <col min="3" max="16384" width="9.140625" style="2"/>
  </cols>
  <sheetData>
    <row r="1" spans="1:7" ht="18.75" x14ac:dyDescent="0.3">
      <c r="A1" s="14" t="s">
        <v>21</v>
      </c>
    </row>
    <row r="3" spans="1:7" x14ac:dyDescent="0.25">
      <c r="B3" s="2" t="s">
        <v>3</v>
      </c>
    </row>
    <row r="5" spans="1:7" s="4" customFormat="1" x14ac:dyDescent="0.25">
      <c r="A5" s="15" t="s">
        <v>28</v>
      </c>
      <c r="B5" s="15" t="s">
        <v>29</v>
      </c>
      <c r="C5" s="15" t="s">
        <v>30</v>
      </c>
      <c r="D5" s="15" t="s">
        <v>4</v>
      </c>
      <c r="E5" s="15" t="s">
        <v>5</v>
      </c>
      <c r="F5" s="15" t="s">
        <v>6</v>
      </c>
      <c r="G5" s="15" t="s">
        <v>7</v>
      </c>
    </row>
    <row r="6" spans="1:7" x14ac:dyDescent="0.25">
      <c r="A6" s="2" t="s">
        <v>22</v>
      </c>
      <c r="B6" s="2">
        <v>2007</v>
      </c>
      <c r="C6" s="2">
        <v>134</v>
      </c>
      <c r="D6" s="2">
        <v>890</v>
      </c>
      <c r="E6" s="2">
        <v>3</v>
      </c>
      <c r="F6" s="2">
        <v>35000</v>
      </c>
      <c r="G6" s="2">
        <f t="shared" ref="G6:G11" si="0">E6*F6</f>
        <v>105000</v>
      </c>
    </row>
    <row r="7" spans="1:7" x14ac:dyDescent="0.25">
      <c r="A7" s="2" t="s">
        <v>23</v>
      </c>
      <c r="B7" s="2">
        <v>2008</v>
      </c>
      <c r="C7" s="2">
        <v>125</v>
      </c>
      <c r="D7" s="2">
        <v>1350</v>
      </c>
      <c r="E7" s="2">
        <v>6</v>
      </c>
      <c r="F7" s="2">
        <v>12000</v>
      </c>
      <c r="G7" s="2">
        <f t="shared" si="0"/>
        <v>72000</v>
      </c>
    </row>
    <row r="8" spans="1:7" x14ac:dyDescent="0.25">
      <c r="A8" s="2" t="s">
        <v>24</v>
      </c>
      <c r="B8" s="2">
        <v>2016</v>
      </c>
      <c r="C8" s="2">
        <v>168</v>
      </c>
      <c r="D8" s="2">
        <v>1620</v>
      </c>
      <c r="E8" s="2">
        <v>2</v>
      </c>
      <c r="F8" s="2">
        <v>45000</v>
      </c>
      <c r="G8" s="2">
        <f t="shared" si="0"/>
        <v>90000</v>
      </c>
    </row>
    <row r="9" spans="1:7" x14ac:dyDescent="0.25">
      <c r="A9" s="2" t="s">
        <v>25</v>
      </c>
      <c r="B9" s="2">
        <v>2021</v>
      </c>
      <c r="C9" s="2">
        <v>132</v>
      </c>
      <c r="D9" s="2">
        <v>2360</v>
      </c>
      <c r="E9" s="2">
        <v>1</v>
      </c>
      <c r="F9" s="2">
        <v>125000</v>
      </c>
      <c r="G9" s="2">
        <f t="shared" si="0"/>
        <v>125000</v>
      </c>
    </row>
    <row r="10" spans="1:7" x14ac:dyDescent="0.25">
      <c r="A10" s="2" t="s">
        <v>26</v>
      </c>
      <c r="B10" s="2">
        <v>2013</v>
      </c>
      <c r="C10" s="2">
        <v>158</v>
      </c>
      <c r="D10" s="2">
        <v>3650</v>
      </c>
      <c r="E10" s="2">
        <v>2</v>
      </c>
      <c r="F10" s="2">
        <v>40000</v>
      </c>
      <c r="G10" s="2">
        <f t="shared" si="0"/>
        <v>80000</v>
      </c>
    </row>
    <row r="11" spans="1:7" x14ac:dyDescent="0.25">
      <c r="A11" s="2" t="s">
        <v>27</v>
      </c>
      <c r="B11" s="2">
        <v>2012</v>
      </c>
      <c r="C11" s="2">
        <v>126</v>
      </c>
      <c r="D11" s="2">
        <v>4230</v>
      </c>
      <c r="E11" s="2">
        <v>0</v>
      </c>
      <c r="F11" s="2">
        <v>20000</v>
      </c>
      <c r="G11" s="2">
        <f t="shared" si="0"/>
        <v>0</v>
      </c>
    </row>
    <row r="13" spans="1:7" x14ac:dyDescent="0.25">
      <c r="A13" s="2" t="s">
        <v>8</v>
      </c>
      <c r="G13" s="2">
        <f>SUM(G6:G12)</f>
        <v>472000</v>
      </c>
    </row>
  </sheetData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11"/>
  <sheetViews>
    <sheetView workbookViewId="0">
      <selection activeCell="D9" sqref="D9"/>
    </sheetView>
  </sheetViews>
  <sheetFormatPr defaultRowHeight="15" x14ac:dyDescent="0.25"/>
  <cols>
    <col min="1" max="1" width="11.7109375" style="2" bestFit="1" customWidth="1"/>
    <col min="2" max="2" width="8.42578125" style="2" customWidth="1"/>
    <col min="3" max="3" width="8.140625" style="2" bestFit="1" customWidth="1"/>
    <col min="4" max="4" width="11.5703125" style="2" bestFit="1" customWidth="1"/>
    <col min="5" max="5" width="9.42578125" style="2" bestFit="1" customWidth="1"/>
    <col min="6" max="6" width="13.7109375" style="2" bestFit="1" customWidth="1"/>
    <col min="7" max="16384" width="9.140625" style="2"/>
  </cols>
  <sheetData>
    <row r="1" spans="1:7" ht="15.75" x14ac:dyDescent="0.25">
      <c r="A1" s="1" t="s">
        <v>18</v>
      </c>
    </row>
    <row r="3" spans="1:7" s="4" customFormat="1" x14ac:dyDescent="0.25">
      <c r="A3" s="4" t="s">
        <v>9</v>
      </c>
      <c r="B3" s="4" t="s">
        <v>0</v>
      </c>
      <c r="C3" s="4" t="s">
        <v>10</v>
      </c>
      <c r="D3" s="4" t="s">
        <v>11</v>
      </c>
      <c r="E3" s="4" t="s">
        <v>12</v>
      </c>
      <c r="F3" s="4" t="s">
        <v>13</v>
      </c>
      <c r="G3" s="4" t="s">
        <v>14</v>
      </c>
    </row>
    <row r="5" spans="1:7" x14ac:dyDescent="0.25">
      <c r="A5" s="2" t="s">
        <v>20</v>
      </c>
      <c r="B5" s="2">
        <v>150</v>
      </c>
      <c r="C5" s="2">
        <v>127.5</v>
      </c>
      <c r="D5" s="2">
        <v>104</v>
      </c>
      <c r="E5" s="2" t="s">
        <v>2</v>
      </c>
      <c r="F5" s="2" t="s">
        <v>2</v>
      </c>
      <c r="G5" s="2" t="s">
        <v>2</v>
      </c>
    </row>
    <row r="6" spans="1:7" x14ac:dyDescent="0.25">
      <c r="A6" s="2" t="s">
        <v>31</v>
      </c>
      <c r="B6" s="2">
        <v>100</v>
      </c>
      <c r="C6" s="2">
        <v>142</v>
      </c>
      <c r="D6" s="2">
        <v>115</v>
      </c>
      <c r="E6" s="2" t="s">
        <v>2</v>
      </c>
      <c r="F6" s="2" t="s">
        <v>2</v>
      </c>
      <c r="G6" s="2" t="s">
        <v>2</v>
      </c>
    </row>
    <row r="7" spans="1:7" x14ac:dyDescent="0.25">
      <c r="A7" s="2" t="s">
        <v>16</v>
      </c>
      <c r="B7" s="2">
        <v>250</v>
      </c>
      <c r="C7" s="2">
        <v>137</v>
      </c>
      <c r="D7" s="2">
        <v>196.5</v>
      </c>
      <c r="E7" s="2" t="s">
        <v>2</v>
      </c>
      <c r="F7" s="2" t="s">
        <v>2</v>
      </c>
      <c r="G7" s="2" t="s">
        <v>2</v>
      </c>
    </row>
    <row r="8" spans="1:7" x14ac:dyDescent="0.25">
      <c r="A8" s="2" t="s">
        <v>15</v>
      </c>
      <c r="B8" s="2">
        <v>180</v>
      </c>
      <c r="C8" s="2">
        <v>306</v>
      </c>
      <c r="D8" s="2">
        <v>250</v>
      </c>
      <c r="E8" s="2" t="s">
        <v>2</v>
      </c>
      <c r="F8" s="2" t="s">
        <v>2</v>
      </c>
      <c r="G8" s="2" t="s">
        <v>2</v>
      </c>
    </row>
    <row r="9" spans="1:7" x14ac:dyDescent="0.25">
      <c r="A9" s="2" t="s">
        <v>19</v>
      </c>
      <c r="B9" s="2">
        <v>150</v>
      </c>
      <c r="C9" s="2">
        <v>247</v>
      </c>
      <c r="D9" s="2">
        <v>253</v>
      </c>
      <c r="E9" s="2" t="s">
        <v>2</v>
      </c>
      <c r="F9" s="2" t="s">
        <v>2</v>
      </c>
      <c r="G9" s="2" t="s">
        <v>2</v>
      </c>
    </row>
    <row r="11" spans="1:7" x14ac:dyDescent="0.25">
      <c r="A11" s="4" t="s">
        <v>17</v>
      </c>
      <c r="E11" s="2" t="s">
        <v>2</v>
      </c>
      <c r="F11" s="2" t="s">
        <v>2</v>
      </c>
      <c r="G11" s="2" t="s">
        <v>2</v>
      </c>
    </row>
  </sheetData>
  <phoneticPr fontId="0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11"/>
  <sheetViews>
    <sheetView workbookViewId="0">
      <selection activeCell="D9" sqref="D9"/>
    </sheetView>
  </sheetViews>
  <sheetFormatPr defaultRowHeight="15" x14ac:dyDescent="0.25"/>
  <cols>
    <col min="1" max="1" width="11.7109375" style="2" bestFit="1" customWidth="1"/>
    <col min="2" max="2" width="8.42578125" style="2" customWidth="1"/>
    <col min="3" max="3" width="8.140625" style="2" bestFit="1" customWidth="1"/>
    <col min="4" max="4" width="11.5703125" style="2" bestFit="1" customWidth="1"/>
    <col min="5" max="5" width="9.42578125" style="2" bestFit="1" customWidth="1"/>
    <col min="6" max="6" width="13.7109375" style="2" bestFit="1" customWidth="1"/>
    <col min="7" max="16384" width="9.140625" style="2"/>
  </cols>
  <sheetData>
    <row r="1" spans="1:7" ht="15.75" x14ac:dyDescent="0.25">
      <c r="A1" s="1" t="s">
        <v>18</v>
      </c>
    </row>
    <row r="3" spans="1:7" s="4" customFormat="1" x14ac:dyDescent="0.25">
      <c r="A3" s="4" t="s">
        <v>9</v>
      </c>
      <c r="B3" s="4" t="s">
        <v>0</v>
      </c>
      <c r="C3" s="4" t="s">
        <v>10</v>
      </c>
      <c r="D3" s="4" t="s">
        <v>11</v>
      </c>
      <c r="E3" s="4" t="s">
        <v>12</v>
      </c>
      <c r="F3" s="4" t="s">
        <v>13</v>
      </c>
      <c r="G3" s="4" t="s">
        <v>14</v>
      </c>
    </row>
    <row r="5" spans="1:7" x14ac:dyDescent="0.25">
      <c r="A5" s="2" t="s">
        <v>20</v>
      </c>
      <c r="B5" s="2">
        <v>150</v>
      </c>
      <c r="C5" s="2">
        <v>127.5</v>
      </c>
      <c r="D5" s="2">
        <v>104</v>
      </c>
      <c r="E5" s="2">
        <f>B5*C5</f>
        <v>19125</v>
      </c>
      <c r="F5" s="2">
        <f>B5*D5</f>
        <v>15600</v>
      </c>
      <c r="G5" s="2">
        <f>F5-E5</f>
        <v>-3525</v>
      </c>
    </row>
    <row r="6" spans="1:7" x14ac:dyDescent="0.25">
      <c r="A6" s="2" t="s">
        <v>31</v>
      </c>
      <c r="B6" s="2">
        <v>100</v>
      </c>
      <c r="C6" s="2">
        <v>142</v>
      </c>
      <c r="D6" s="2">
        <v>115</v>
      </c>
      <c r="E6" s="2">
        <f>B6*C6</f>
        <v>14200</v>
      </c>
      <c r="F6" s="2">
        <f>B6*D6</f>
        <v>11500</v>
      </c>
      <c r="G6" s="2">
        <f>F6-E6</f>
        <v>-2700</v>
      </c>
    </row>
    <row r="7" spans="1:7" x14ac:dyDescent="0.25">
      <c r="A7" s="2" t="s">
        <v>16</v>
      </c>
      <c r="B7" s="2">
        <v>250</v>
      </c>
      <c r="C7" s="2">
        <v>137</v>
      </c>
      <c r="D7" s="2">
        <v>196.5</v>
      </c>
      <c r="E7" s="2">
        <f>B7*C7</f>
        <v>34250</v>
      </c>
      <c r="F7" s="2">
        <f>B7*D7</f>
        <v>49125</v>
      </c>
      <c r="G7" s="2">
        <f>F7-E7</f>
        <v>14875</v>
      </c>
    </row>
    <row r="8" spans="1:7" x14ac:dyDescent="0.25">
      <c r="A8" s="2" t="s">
        <v>15</v>
      </c>
      <c r="B8" s="2">
        <v>180</v>
      </c>
      <c r="C8" s="2">
        <v>306</v>
      </c>
      <c r="D8" s="2">
        <v>250</v>
      </c>
      <c r="E8" s="2">
        <f>B8*C8</f>
        <v>55080</v>
      </c>
      <c r="F8" s="2">
        <f>B8*D8</f>
        <v>45000</v>
      </c>
      <c r="G8" s="2">
        <f>F8-E8</f>
        <v>-10080</v>
      </c>
    </row>
    <row r="9" spans="1:7" x14ac:dyDescent="0.25">
      <c r="A9" s="2" t="s">
        <v>19</v>
      </c>
      <c r="B9" s="2">
        <v>150</v>
      </c>
      <c r="C9" s="2">
        <v>247</v>
      </c>
      <c r="D9" s="2">
        <v>253</v>
      </c>
      <c r="E9" s="2">
        <f>B9*C9</f>
        <v>37050</v>
      </c>
      <c r="F9" s="2">
        <f>B9*D9</f>
        <v>37950</v>
      </c>
      <c r="G9" s="2">
        <f>F9-E9</f>
        <v>900</v>
      </c>
    </row>
    <row r="11" spans="1:7" x14ac:dyDescent="0.25">
      <c r="A11" s="4" t="s">
        <v>17</v>
      </c>
      <c r="E11" s="2">
        <f>SUM(E5:E10)</f>
        <v>159705</v>
      </c>
      <c r="F11" s="2">
        <f>SUM(F5:F10)</f>
        <v>159175</v>
      </c>
      <c r="G11" s="2">
        <f>SUM(G5:G10)</f>
        <v>-530</v>
      </c>
    </row>
  </sheetData>
  <phoneticPr fontId="0" type="noConversion"/>
  <pageMargins left="0.75" right="0.75" top="1" bottom="1" header="0.5" footer="0.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2:F7"/>
  <sheetViews>
    <sheetView workbookViewId="0"/>
  </sheetViews>
  <sheetFormatPr defaultRowHeight="15" x14ac:dyDescent="0.25"/>
  <cols>
    <col min="1" max="1" width="14.42578125" style="2" customWidth="1"/>
    <col min="2" max="3" width="9.140625" style="2"/>
    <col min="4" max="4" width="7.7109375" style="2" bestFit="1" customWidth="1"/>
    <col min="5" max="5" width="11.28515625" style="2" bestFit="1" customWidth="1"/>
    <col min="6" max="6" width="10.42578125" style="2" bestFit="1" customWidth="1"/>
    <col min="7" max="16384" width="9.140625" style="2"/>
  </cols>
  <sheetData>
    <row r="2" spans="1:6" x14ac:dyDescent="0.25">
      <c r="A2" s="3"/>
      <c r="B2" s="13" t="s">
        <v>0</v>
      </c>
      <c r="C2" s="13" t="s">
        <v>4</v>
      </c>
      <c r="D2" s="13" t="s">
        <v>64</v>
      </c>
      <c r="E2" s="13" t="s">
        <v>65</v>
      </c>
      <c r="F2" s="13" t="s">
        <v>66</v>
      </c>
    </row>
    <row r="3" spans="1:6" x14ac:dyDescent="0.25">
      <c r="A3" s="2" t="s">
        <v>67</v>
      </c>
      <c r="B3" s="2">
        <v>50</v>
      </c>
      <c r="C3" s="2">
        <v>19</v>
      </c>
      <c r="D3" s="8">
        <v>1000</v>
      </c>
      <c r="E3" s="8" t="s">
        <v>2</v>
      </c>
      <c r="F3" s="8" t="s">
        <v>2</v>
      </c>
    </row>
    <row r="4" spans="1:6" x14ac:dyDescent="0.25">
      <c r="A4" s="2" t="s">
        <v>68</v>
      </c>
      <c r="B4" s="2">
        <v>39</v>
      </c>
      <c r="C4" s="2">
        <v>17</v>
      </c>
      <c r="D4" s="8">
        <v>900</v>
      </c>
      <c r="E4" s="8" t="s">
        <v>2</v>
      </c>
      <c r="F4" s="8" t="s">
        <v>2</v>
      </c>
    </row>
    <row r="5" spans="1:6" x14ac:dyDescent="0.25">
      <c r="A5" s="2" t="s">
        <v>69</v>
      </c>
      <c r="B5" s="2">
        <v>45</v>
      </c>
      <c r="C5" s="2">
        <v>13</v>
      </c>
      <c r="D5" s="8">
        <v>700</v>
      </c>
      <c r="E5" s="8" t="s">
        <v>2</v>
      </c>
      <c r="F5" s="8" t="s">
        <v>2</v>
      </c>
    </row>
    <row r="6" spans="1:6" x14ac:dyDescent="0.25">
      <c r="A6" s="2" t="s">
        <v>70</v>
      </c>
      <c r="B6" s="2">
        <v>10</v>
      </c>
      <c r="C6" s="2">
        <v>28</v>
      </c>
      <c r="D6" s="8">
        <v>2300</v>
      </c>
      <c r="E6" s="8" t="s">
        <v>2</v>
      </c>
      <c r="F6" s="8" t="s">
        <v>2</v>
      </c>
    </row>
    <row r="7" spans="1:6" x14ac:dyDescent="0.25">
      <c r="A7" s="4" t="s">
        <v>17</v>
      </c>
      <c r="B7" s="8" t="s">
        <v>2</v>
      </c>
      <c r="C7" s="8"/>
      <c r="D7" s="8"/>
      <c r="E7" s="8" t="s">
        <v>2</v>
      </c>
      <c r="F7" s="8" t="s">
        <v>2</v>
      </c>
    </row>
  </sheetData>
  <phoneticPr fontId="0" type="noConversion"/>
  <pageMargins left="0.75" right="0.75" top="1" bottom="1" header="0.5" footer="0.5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2:F7"/>
  <sheetViews>
    <sheetView workbookViewId="0"/>
  </sheetViews>
  <sheetFormatPr defaultRowHeight="15" x14ac:dyDescent="0.25"/>
  <cols>
    <col min="1" max="1" width="14.42578125" style="2" customWidth="1"/>
    <col min="2" max="3" width="9.140625" style="2"/>
    <col min="4" max="4" width="7.7109375" style="2" bestFit="1" customWidth="1"/>
    <col min="5" max="5" width="11.28515625" style="2" bestFit="1" customWidth="1"/>
    <col min="6" max="6" width="10.42578125" style="2" bestFit="1" customWidth="1"/>
    <col min="7" max="16384" width="9.140625" style="2"/>
  </cols>
  <sheetData>
    <row r="2" spans="1:6" x14ac:dyDescent="0.25">
      <c r="A2" s="10"/>
      <c r="B2" s="11" t="s">
        <v>0</v>
      </c>
      <c r="C2" s="11" t="s">
        <v>4</v>
      </c>
      <c r="D2" s="11" t="s">
        <v>64</v>
      </c>
      <c r="E2" s="11" t="s">
        <v>65</v>
      </c>
      <c r="F2" s="11" t="s">
        <v>66</v>
      </c>
    </row>
    <row r="3" spans="1:6" x14ac:dyDescent="0.25">
      <c r="A3" s="8" t="s">
        <v>67</v>
      </c>
      <c r="B3" s="8">
        <v>50</v>
      </c>
      <c r="C3" s="8">
        <v>19</v>
      </c>
      <c r="D3" s="8">
        <v>1000</v>
      </c>
      <c r="E3" s="8">
        <f>B3*D3</f>
        <v>50000</v>
      </c>
      <c r="F3" s="8">
        <f>B3*C3</f>
        <v>950</v>
      </c>
    </row>
    <row r="4" spans="1:6" x14ac:dyDescent="0.25">
      <c r="A4" s="8" t="s">
        <v>68</v>
      </c>
      <c r="B4" s="8">
        <v>39</v>
      </c>
      <c r="C4" s="8">
        <v>17</v>
      </c>
      <c r="D4" s="8">
        <v>900</v>
      </c>
      <c r="E4" s="8">
        <f>B4*D4</f>
        <v>35100</v>
      </c>
      <c r="F4" s="8">
        <f>B4*C4</f>
        <v>663</v>
      </c>
    </row>
    <row r="5" spans="1:6" x14ac:dyDescent="0.25">
      <c r="A5" s="8" t="s">
        <v>69</v>
      </c>
      <c r="B5" s="8">
        <v>45</v>
      </c>
      <c r="C5" s="8">
        <v>13</v>
      </c>
      <c r="D5" s="8">
        <v>700</v>
      </c>
      <c r="E5" s="8">
        <f>B5*D5</f>
        <v>31500</v>
      </c>
      <c r="F5" s="8">
        <f>B5*C5</f>
        <v>585</v>
      </c>
    </row>
    <row r="6" spans="1:6" x14ac:dyDescent="0.25">
      <c r="A6" s="8" t="s">
        <v>70</v>
      </c>
      <c r="B6" s="8">
        <v>10</v>
      </c>
      <c r="C6" s="8">
        <v>28</v>
      </c>
      <c r="D6" s="8">
        <v>2300</v>
      </c>
      <c r="E6" s="8">
        <f>B6*D6</f>
        <v>23000</v>
      </c>
      <c r="F6" s="8">
        <f>B6*C6</f>
        <v>280</v>
      </c>
    </row>
    <row r="7" spans="1:6" x14ac:dyDescent="0.25">
      <c r="A7" s="12" t="s">
        <v>17</v>
      </c>
      <c r="B7" s="8">
        <f>SUM(B3:B6)</f>
        <v>144</v>
      </c>
      <c r="C7" s="8"/>
      <c r="D7" s="8"/>
      <c r="E7" s="8">
        <f>SUM(E3:E6)</f>
        <v>139600</v>
      </c>
      <c r="F7" s="8">
        <f>SUM(F3:F6)</f>
        <v>2478</v>
      </c>
    </row>
  </sheetData>
  <phoneticPr fontId="0" type="noConversion"/>
  <pageMargins left="0.75" right="0.75" top="1" bottom="1" header="0.5" footer="0.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H9"/>
  <sheetViews>
    <sheetView workbookViewId="0"/>
  </sheetViews>
  <sheetFormatPr defaultRowHeight="15" x14ac:dyDescent="0.25"/>
  <cols>
    <col min="1" max="1" width="16.5703125" style="8" customWidth="1"/>
    <col min="2" max="16384" width="9.140625" style="8"/>
  </cols>
  <sheetData>
    <row r="1" spans="1:8" ht="18.75" x14ac:dyDescent="0.3">
      <c r="A1" s="16" t="s">
        <v>71</v>
      </c>
    </row>
    <row r="3" spans="1:8" x14ac:dyDescent="0.25">
      <c r="A3" s="8" t="s">
        <v>72</v>
      </c>
      <c r="B3" s="8" t="s">
        <v>73</v>
      </c>
      <c r="C3" s="8" t="s">
        <v>74</v>
      </c>
      <c r="D3" s="8" t="s">
        <v>75</v>
      </c>
      <c r="E3" s="8" t="s">
        <v>76</v>
      </c>
      <c r="F3" s="8" t="s">
        <v>77</v>
      </c>
      <c r="G3" s="8" t="s">
        <v>78</v>
      </c>
      <c r="H3" s="8" t="s">
        <v>1</v>
      </c>
    </row>
    <row r="5" spans="1:8" x14ac:dyDescent="0.25">
      <c r="A5" s="8" t="s">
        <v>32</v>
      </c>
      <c r="B5" s="8">
        <v>125000</v>
      </c>
      <c r="C5" s="8">
        <v>210000</v>
      </c>
      <c r="D5" s="8">
        <v>318000</v>
      </c>
      <c r="E5" s="8">
        <v>250000</v>
      </c>
      <c r="F5" s="8">
        <v>289000</v>
      </c>
      <c r="G5" s="8">
        <v>115000</v>
      </c>
      <c r="H5" s="8" t="s">
        <v>2</v>
      </c>
    </row>
    <row r="6" spans="1:8" x14ac:dyDescent="0.25">
      <c r="A6" s="8" t="s">
        <v>79</v>
      </c>
      <c r="B6" s="8">
        <v>50000</v>
      </c>
      <c r="C6" s="8">
        <v>105000</v>
      </c>
      <c r="D6" s="8">
        <v>108000</v>
      </c>
      <c r="E6" s="8">
        <v>110000</v>
      </c>
      <c r="F6" s="8">
        <v>58000</v>
      </c>
      <c r="G6" s="8">
        <v>58000</v>
      </c>
      <c r="H6" s="8" t="s">
        <v>2</v>
      </c>
    </row>
    <row r="7" spans="1:8" x14ac:dyDescent="0.25">
      <c r="A7" s="8" t="s">
        <v>80</v>
      </c>
      <c r="B7" s="8">
        <v>8000</v>
      </c>
      <c r="C7" s="8">
        <v>0</v>
      </c>
      <c r="D7" s="8">
        <v>25000</v>
      </c>
      <c r="E7" s="8">
        <v>38000</v>
      </c>
      <c r="F7" s="8">
        <v>23000</v>
      </c>
      <c r="G7" s="8">
        <v>24000</v>
      </c>
      <c r="H7" s="8" t="s">
        <v>2</v>
      </c>
    </row>
    <row r="9" spans="1:8" x14ac:dyDescent="0.25">
      <c r="A9" s="8" t="s">
        <v>81</v>
      </c>
      <c r="B9" s="8" t="s">
        <v>2</v>
      </c>
      <c r="C9" s="8" t="s">
        <v>2</v>
      </c>
      <c r="D9" s="8" t="s">
        <v>2</v>
      </c>
      <c r="E9" s="8" t="s">
        <v>2</v>
      </c>
      <c r="F9" s="8" t="s">
        <v>2</v>
      </c>
      <c r="G9" s="8" t="s">
        <v>2</v>
      </c>
      <c r="H9" s="8" t="s">
        <v>2</v>
      </c>
    </row>
  </sheetData>
  <phoneticPr fontId="0" type="noConversion"/>
  <pageMargins left="0.75" right="0.75" top="1" bottom="1" header="0.5" footer="0.5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H9"/>
  <sheetViews>
    <sheetView workbookViewId="0"/>
  </sheetViews>
  <sheetFormatPr defaultRowHeight="15" x14ac:dyDescent="0.25"/>
  <cols>
    <col min="1" max="1" width="16.5703125" style="8" customWidth="1"/>
    <col min="2" max="16384" width="9.140625" style="8"/>
  </cols>
  <sheetData>
    <row r="1" spans="1:8" ht="18.75" x14ac:dyDescent="0.3">
      <c r="A1" s="16" t="s">
        <v>71</v>
      </c>
    </row>
    <row r="3" spans="1:8" x14ac:dyDescent="0.25">
      <c r="A3" s="8" t="s">
        <v>72</v>
      </c>
      <c r="B3" s="8" t="s">
        <v>73</v>
      </c>
      <c r="C3" s="8" t="s">
        <v>74</v>
      </c>
      <c r="D3" s="8" t="s">
        <v>75</v>
      </c>
      <c r="E3" s="8" t="s">
        <v>76</v>
      </c>
      <c r="F3" s="8" t="s">
        <v>77</v>
      </c>
      <c r="G3" s="8" t="s">
        <v>78</v>
      </c>
      <c r="H3" s="8" t="s">
        <v>1</v>
      </c>
    </row>
    <row r="5" spans="1:8" x14ac:dyDescent="0.25">
      <c r="A5" s="8" t="s">
        <v>32</v>
      </c>
      <c r="B5" s="8">
        <v>125000</v>
      </c>
      <c r="C5" s="8">
        <v>210000</v>
      </c>
      <c r="D5" s="8">
        <v>318000</v>
      </c>
      <c r="E5" s="8">
        <v>250000</v>
      </c>
      <c r="F5" s="8">
        <v>289000</v>
      </c>
      <c r="G5" s="8">
        <v>115000</v>
      </c>
      <c r="H5" s="8">
        <f>SUM(B5:G5)</f>
        <v>1307000</v>
      </c>
    </row>
    <row r="6" spans="1:8" x14ac:dyDescent="0.25">
      <c r="A6" s="8" t="s">
        <v>79</v>
      </c>
      <c r="B6" s="8">
        <v>50000</v>
      </c>
      <c r="C6" s="8">
        <v>105000</v>
      </c>
      <c r="D6" s="8">
        <v>108000</v>
      </c>
      <c r="E6" s="8">
        <v>110000</v>
      </c>
      <c r="F6" s="8">
        <v>58000</v>
      </c>
      <c r="G6" s="8">
        <v>58000</v>
      </c>
      <c r="H6" s="8">
        <f>SUM(B6:G6)</f>
        <v>489000</v>
      </c>
    </row>
    <row r="7" spans="1:8" x14ac:dyDescent="0.25">
      <c r="A7" s="8" t="s">
        <v>80</v>
      </c>
      <c r="B7" s="8">
        <v>8000</v>
      </c>
      <c r="C7" s="8">
        <v>0</v>
      </c>
      <c r="D7" s="8">
        <v>25000</v>
      </c>
      <c r="E7" s="8">
        <v>38000</v>
      </c>
      <c r="F7" s="8">
        <v>23000</v>
      </c>
      <c r="G7" s="8">
        <v>24000</v>
      </c>
      <c r="H7" s="8">
        <f>SUM(B7:G7)</f>
        <v>118000</v>
      </c>
    </row>
    <row r="9" spans="1:8" x14ac:dyDescent="0.25">
      <c r="A9" s="8" t="s">
        <v>81</v>
      </c>
      <c r="B9" s="8">
        <f>B5-B6-B7</f>
        <v>67000</v>
      </c>
      <c r="C9" s="8">
        <f t="shared" ref="C9:H9" si="0">C5-C6-C7</f>
        <v>105000</v>
      </c>
      <c r="D9" s="8">
        <f t="shared" si="0"/>
        <v>185000</v>
      </c>
      <c r="E9" s="8">
        <f t="shared" si="0"/>
        <v>102000</v>
      </c>
      <c r="F9" s="8">
        <f t="shared" si="0"/>
        <v>208000</v>
      </c>
      <c r="G9" s="8">
        <f t="shared" si="0"/>
        <v>33000</v>
      </c>
      <c r="H9" s="8">
        <f t="shared" si="0"/>
        <v>700000</v>
      </c>
    </row>
  </sheetData>
  <phoneticPr fontId="0" type="noConversion"/>
  <pageMargins left="0.75" right="0.75" top="1" bottom="1" header="0.5" footer="0.5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E43"/>
  <sheetViews>
    <sheetView workbookViewId="0">
      <selection activeCell="A2" sqref="A2"/>
    </sheetView>
  </sheetViews>
  <sheetFormatPr defaultRowHeight="15" x14ac:dyDescent="0.25"/>
  <cols>
    <col min="1" max="1" width="20.140625" style="2" customWidth="1"/>
    <col min="2" max="2" width="17.7109375" style="2" bestFit="1" customWidth="1"/>
    <col min="3" max="3" width="4.42578125" style="2" customWidth="1"/>
    <col min="4" max="4" width="18.42578125" style="2" customWidth="1"/>
    <col min="5" max="5" width="19.140625" style="2" bestFit="1" customWidth="1"/>
    <col min="6" max="16384" width="9.140625" style="2"/>
  </cols>
  <sheetData>
    <row r="1" spans="1:5" x14ac:dyDescent="0.25">
      <c r="A1" s="4" t="s">
        <v>33</v>
      </c>
    </row>
    <row r="2" spans="1:5" x14ac:dyDescent="0.25">
      <c r="B2" s="4" t="s">
        <v>34</v>
      </c>
      <c r="E2" s="4" t="s">
        <v>35</v>
      </c>
    </row>
    <row r="3" spans="1:5" x14ac:dyDescent="0.25">
      <c r="A3" s="2" t="s">
        <v>36</v>
      </c>
      <c r="B3" s="2">
        <v>145000</v>
      </c>
      <c r="D3" s="2" t="s">
        <v>37</v>
      </c>
      <c r="E3" s="8" t="s">
        <v>2</v>
      </c>
    </row>
    <row r="4" spans="1:5" x14ac:dyDescent="0.25">
      <c r="A4" s="2" t="s">
        <v>38</v>
      </c>
      <c r="B4" s="2">
        <v>45000</v>
      </c>
      <c r="E4" s="8"/>
    </row>
    <row r="5" spans="1:5" x14ac:dyDescent="0.25">
      <c r="D5" s="4" t="s">
        <v>39</v>
      </c>
      <c r="E5" s="8"/>
    </row>
    <row r="6" spans="1:5" x14ac:dyDescent="0.25">
      <c r="A6" s="2" t="s">
        <v>40</v>
      </c>
      <c r="B6" s="2">
        <v>5</v>
      </c>
      <c r="D6" s="2" t="s">
        <v>41</v>
      </c>
      <c r="E6" s="8" t="s">
        <v>2</v>
      </c>
    </row>
    <row r="7" spans="1:5" x14ac:dyDescent="0.25">
      <c r="A7" s="2" t="s">
        <v>42</v>
      </c>
      <c r="B7" s="5">
        <v>7.0000000000000007E-2</v>
      </c>
      <c r="D7" s="2" t="s">
        <v>43</v>
      </c>
      <c r="E7" s="8" t="s">
        <v>2</v>
      </c>
    </row>
    <row r="8" spans="1:5" x14ac:dyDescent="0.25">
      <c r="D8" s="2" t="s">
        <v>44</v>
      </c>
      <c r="E8" s="8" t="s">
        <v>2</v>
      </c>
    </row>
    <row r="9" spans="1:5" x14ac:dyDescent="0.25">
      <c r="A9" s="2" t="s">
        <v>45</v>
      </c>
      <c r="B9" s="2">
        <v>0.9</v>
      </c>
      <c r="D9" s="2" t="s">
        <v>46</v>
      </c>
      <c r="E9" s="8" t="s">
        <v>2</v>
      </c>
    </row>
    <row r="10" spans="1:5" x14ac:dyDescent="0.25">
      <c r="A10" s="2" t="s">
        <v>63</v>
      </c>
      <c r="B10" s="2">
        <v>18.649999999999999</v>
      </c>
      <c r="D10" s="2" t="s">
        <v>47</v>
      </c>
      <c r="E10" s="8" t="s">
        <v>2</v>
      </c>
    </row>
    <row r="11" spans="1:5" x14ac:dyDescent="0.25">
      <c r="A11" s="2" t="s">
        <v>48</v>
      </c>
      <c r="B11" s="2">
        <v>2000</v>
      </c>
      <c r="E11" s="8"/>
    </row>
    <row r="12" spans="1:5" x14ac:dyDescent="0.25">
      <c r="D12" s="9" t="s">
        <v>49</v>
      </c>
      <c r="E12" s="8" t="s">
        <v>2</v>
      </c>
    </row>
    <row r="13" spans="1:5" x14ac:dyDescent="0.25">
      <c r="A13" s="2" t="s">
        <v>50</v>
      </c>
      <c r="B13" s="2">
        <v>860</v>
      </c>
      <c r="E13" s="6"/>
    </row>
    <row r="14" spans="1:5" x14ac:dyDescent="0.25">
      <c r="A14" s="2" t="s">
        <v>51</v>
      </c>
      <c r="B14" s="2">
        <v>3600</v>
      </c>
      <c r="D14" s="2" t="s">
        <v>52</v>
      </c>
      <c r="E14" s="6" t="s">
        <v>2</v>
      </c>
    </row>
    <row r="15" spans="1:5" x14ac:dyDescent="0.25">
      <c r="A15" s="2" t="s">
        <v>53</v>
      </c>
      <c r="B15" s="2">
        <v>900</v>
      </c>
      <c r="D15" s="2" t="s">
        <v>54</v>
      </c>
      <c r="E15" s="6" t="s">
        <v>2</v>
      </c>
    </row>
    <row r="16" spans="1:5" x14ac:dyDescent="0.25">
      <c r="A16" s="2" t="s">
        <v>55</v>
      </c>
      <c r="B16" s="2">
        <v>700</v>
      </c>
      <c r="D16" s="2" t="s">
        <v>56</v>
      </c>
      <c r="E16" s="6" t="s">
        <v>2</v>
      </c>
    </row>
    <row r="17" spans="1:5" x14ac:dyDescent="0.25">
      <c r="E17" s="6"/>
    </row>
    <row r="18" spans="1:5" x14ac:dyDescent="0.25">
      <c r="D18" s="2" t="s">
        <v>57</v>
      </c>
      <c r="E18" s="6" t="s">
        <v>2</v>
      </c>
    </row>
    <row r="22" spans="1:5" x14ac:dyDescent="0.25">
      <c r="A22" s="4"/>
    </row>
    <row r="23" spans="1:5" x14ac:dyDescent="0.25">
      <c r="B23" s="4"/>
      <c r="C23" s="4"/>
      <c r="D23" s="4"/>
    </row>
    <row r="30" spans="1:5" x14ac:dyDescent="0.25">
      <c r="B30" s="4"/>
    </row>
    <row r="37" spans="1:4" x14ac:dyDescent="0.25">
      <c r="A37" s="4" t="s">
        <v>58</v>
      </c>
    </row>
    <row r="39" spans="1:4" x14ac:dyDescent="0.25">
      <c r="B39" s="4" t="s">
        <v>28</v>
      </c>
      <c r="C39" s="4" t="s">
        <v>59</v>
      </c>
      <c r="D39" s="4" t="s">
        <v>60</v>
      </c>
    </row>
    <row r="40" spans="1:4" x14ac:dyDescent="0.25">
      <c r="A40" s="4" t="s">
        <v>61</v>
      </c>
    </row>
    <row r="41" spans="1:4" x14ac:dyDescent="0.25">
      <c r="A41" s="2" t="s">
        <v>52</v>
      </c>
    </row>
    <row r="42" spans="1:4" x14ac:dyDescent="0.25">
      <c r="A42" s="2" t="s">
        <v>54</v>
      </c>
    </row>
    <row r="43" spans="1:4" x14ac:dyDescent="0.25">
      <c r="A43" s="2" t="s">
        <v>62</v>
      </c>
    </row>
  </sheetData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Kalkylblad</vt:lpstr>
      </vt:variant>
      <vt:variant>
        <vt:i4>10</vt:i4>
      </vt:variant>
    </vt:vector>
  </HeadingPairs>
  <TitlesOfParts>
    <vt:vector size="10" baseType="lpstr">
      <vt:lpstr>Bilfirman</vt:lpstr>
      <vt:lpstr>Lösning Bilfirman</vt:lpstr>
      <vt:lpstr>Aktier</vt:lpstr>
      <vt:lpstr>Lösning Aktier</vt:lpstr>
      <vt:lpstr>Cyklar</vt:lpstr>
      <vt:lpstr>Lösning Cyklar</vt:lpstr>
      <vt:lpstr>Plånboken</vt:lpstr>
      <vt:lpstr>Lösning Plånboken</vt:lpstr>
      <vt:lpstr>Bilkalkyl </vt:lpstr>
      <vt:lpstr>Lösning Bilkalkyl</vt:lpstr>
    </vt:vector>
  </TitlesOfParts>
  <Company>Venter PC AB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Stefan Ärlemalm</dc:creator>
  <cp:lastModifiedBy>Stefan Ärlemalm</cp:lastModifiedBy>
  <dcterms:created xsi:type="dcterms:W3CDTF">1998-03-08T11:46:29Z</dcterms:created>
  <dcterms:modified xsi:type="dcterms:W3CDTF">2024-02-21T11:52:49Z</dcterms:modified>
</cp:coreProperties>
</file>