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97" documentId="8_{8B3C5E3D-8EF6-4563-A976-85A1A0DEB0DE}" xr6:coauthVersionLast="47" xr6:coauthVersionMax="47" xr10:uidLastSave="{6F7817B1-EB9D-4A8E-9991-E7CC2237A2ED}"/>
  <bookViews>
    <workbookView xWindow="7260" yWindow="4485" windowWidth="19560" windowHeight="10305" xr2:uid="{CE1D37A8-A9B5-4DBD-A5D0-D191DB090253}"/>
  </bookViews>
  <sheets>
    <sheet name="Övning 1" sheetId="1" r:id="rId1"/>
    <sheet name="Lösning 1" sheetId="2" r:id="rId2"/>
    <sheet name="Övning 2" sheetId="3" r:id="rId3"/>
    <sheet name="Lösning" sheetId="4" r:id="rId4"/>
    <sheet name="Övning 3" sheetId="5" r:id="rId5"/>
    <sheet name="Lösning 3" sheetId="6" r:id="rId6"/>
    <sheet name="Övning 4" sheetId="7" r:id="rId7"/>
    <sheet name="Lösning 4" sheetId="8" r:id="rId8"/>
    <sheet name="Övning 5" sheetId="9" r:id="rId9"/>
    <sheet name="Lösning 5" sheetId="10" r:id="rId10"/>
    <sheet name="Övning 6" sheetId="11" r:id="rId11"/>
    <sheet name="Lösning 6" sheetId="12" r:id="rId12"/>
    <sheet name="Övning 7" sheetId="13" r:id="rId13"/>
    <sheet name="Lösning 7" sheetId="14" r:id="rId14"/>
    <sheet name="Övning 8" sheetId="15" r:id="rId15"/>
    <sheet name="Lösning 8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6" l="1"/>
  <c r="F17" i="16"/>
  <c r="E17" i="16"/>
  <c r="D17" i="16"/>
  <c r="C17" i="16"/>
  <c r="B17" i="16"/>
  <c r="G16" i="16"/>
  <c r="F16" i="16"/>
  <c r="E16" i="16"/>
  <c r="D16" i="16"/>
  <c r="C16" i="16"/>
  <c r="B16" i="16"/>
  <c r="G15" i="16"/>
  <c r="G19" i="16" s="1"/>
  <c r="F15" i="16"/>
  <c r="F19" i="16" s="1"/>
  <c r="E15" i="16"/>
  <c r="E19" i="16" s="1"/>
  <c r="D15" i="16"/>
  <c r="D19" i="16" s="1"/>
  <c r="C15" i="16"/>
  <c r="C19" i="16" s="1"/>
  <c r="B15" i="16"/>
  <c r="B19" i="16" s="1"/>
  <c r="F14" i="14"/>
  <c r="F6" i="14"/>
  <c r="F7" i="14"/>
  <c r="F8" i="14"/>
  <c r="F9" i="14"/>
  <c r="F10" i="14"/>
  <c r="F11" i="14"/>
  <c r="F12" i="14"/>
  <c r="F5" i="14"/>
  <c r="E14" i="14"/>
  <c r="E6" i="14"/>
  <c r="E7" i="14"/>
  <c r="E8" i="14"/>
  <c r="E9" i="14"/>
  <c r="E10" i="14"/>
  <c r="E11" i="14"/>
  <c r="E12" i="14"/>
  <c r="E5" i="14"/>
  <c r="D14" i="14"/>
  <c r="D6" i="14"/>
  <c r="D7" i="14"/>
  <c r="D8" i="14"/>
  <c r="D9" i="14"/>
  <c r="D10" i="14"/>
  <c r="D11" i="14"/>
  <c r="D12" i="14"/>
  <c r="D5" i="14"/>
  <c r="I11" i="12"/>
  <c r="I12" i="12"/>
  <c r="I13" i="12"/>
  <c r="I14" i="12"/>
  <c r="I15" i="12"/>
  <c r="I16" i="12"/>
  <c r="I17" i="12"/>
  <c r="I18" i="12"/>
  <c r="I10" i="12"/>
  <c r="H11" i="12"/>
  <c r="H12" i="12"/>
  <c r="H13" i="12"/>
  <c r="H14" i="12"/>
  <c r="H15" i="12"/>
  <c r="H16" i="12"/>
  <c r="H17" i="12"/>
  <c r="H18" i="12"/>
  <c r="H10" i="12"/>
  <c r="G11" i="12"/>
  <c r="G12" i="12"/>
  <c r="G13" i="12"/>
  <c r="G14" i="12"/>
  <c r="G15" i="12"/>
  <c r="G16" i="12"/>
  <c r="G17" i="12"/>
  <c r="G18" i="12"/>
  <c r="G10" i="12"/>
  <c r="F11" i="12"/>
  <c r="F12" i="12"/>
  <c r="F13" i="12"/>
  <c r="F14" i="12"/>
  <c r="F15" i="12"/>
  <c r="F16" i="12"/>
  <c r="F17" i="12"/>
  <c r="F18" i="12"/>
  <c r="F10" i="12"/>
  <c r="E11" i="12"/>
  <c r="E12" i="12"/>
  <c r="E13" i="12"/>
  <c r="E14" i="12"/>
  <c r="E15" i="12"/>
  <c r="E16" i="12"/>
  <c r="E17" i="12"/>
  <c r="E18" i="12"/>
  <c r="E10" i="12"/>
  <c r="D11" i="12"/>
  <c r="D12" i="12"/>
  <c r="D13" i="12"/>
  <c r="D14" i="12"/>
  <c r="D15" i="12"/>
  <c r="D16" i="12"/>
  <c r="D17" i="12"/>
  <c r="D18" i="12"/>
  <c r="D10" i="12"/>
  <c r="C11" i="12"/>
  <c r="C12" i="12"/>
  <c r="C13" i="12"/>
  <c r="C14" i="12"/>
  <c r="C15" i="12"/>
  <c r="C16" i="12"/>
  <c r="C17" i="12"/>
  <c r="C18" i="12"/>
  <c r="C10" i="12"/>
  <c r="C12" i="10"/>
  <c r="D12" i="10"/>
  <c r="E12" i="10"/>
  <c r="F12" i="10"/>
  <c r="G12" i="10"/>
  <c r="H12" i="10"/>
  <c r="I12" i="10"/>
  <c r="B12" i="10"/>
  <c r="B11" i="10"/>
  <c r="C11" i="10"/>
  <c r="D11" i="10"/>
  <c r="E11" i="10"/>
  <c r="F11" i="10"/>
  <c r="G11" i="10"/>
  <c r="H11" i="10"/>
  <c r="I4" i="10"/>
  <c r="I5" i="10"/>
  <c r="I6" i="10"/>
  <c r="I7" i="10"/>
  <c r="I8" i="10"/>
  <c r="I9" i="10"/>
  <c r="I10" i="10"/>
  <c r="I11" i="10"/>
  <c r="D5" i="8"/>
  <c r="D6" i="8"/>
  <c r="D7" i="8"/>
  <c r="D8" i="8"/>
  <c r="D9" i="8"/>
  <c r="D10" i="8"/>
  <c r="D11" i="8"/>
  <c r="D12" i="8"/>
  <c r="D13" i="8"/>
  <c r="D4" i="8"/>
  <c r="C5" i="8"/>
  <c r="C6" i="8"/>
  <c r="C7" i="8"/>
  <c r="C8" i="8"/>
  <c r="C9" i="8"/>
  <c r="C10" i="8"/>
  <c r="C11" i="8"/>
  <c r="C12" i="8"/>
  <c r="C13" i="8"/>
  <c r="C4" i="8"/>
  <c r="C3" i="8"/>
  <c r="B3" i="8"/>
  <c r="C3" i="7"/>
  <c r="B3" i="7"/>
  <c r="F16" i="6"/>
  <c r="F17" i="6"/>
  <c r="F18" i="6"/>
  <c r="F19" i="6"/>
  <c r="F15" i="6"/>
  <c r="C15" i="6"/>
  <c r="E15" i="6" s="1"/>
  <c r="D15" i="6"/>
  <c r="C16" i="6"/>
  <c r="D16" i="6"/>
  <c r="C17" i="6"/>
  <c r="E17" i="6" s="1"/>
  <c r="D17" i="6"/>
  <c r="C18" i="6"/>
  <c r="D18" i="6"/>
  <c r="D19" i="6" s="1"/>
  <c r="B16" i="6"/>
  <c r="E16" i="6" s="1"/>
  <c r="B17" i="6"/>
  <c r="B18" i="6"/>
  <c r="B15" i="6"/>
  <c r="F5" i="6"/>
  <c r="F6" i="6"/>
  <c r="F7" i="6"/>
  <c r="F8" i="6"/>
  <c r="F4" i="6"/>
  <c r="B8" i="6"/>
  <c r="C8" i="6"/>
  <c r="D8" i="6"/>
  <c r="E4" i="6"/>
  <c r="E5" i="6"/>
  <c r="E6" i="6"/>
  <c r="E7" i="6"/>
  <c r="E8" i="6"/>
  <c r="C4" i="4"/>
  <c r="C5" i="4"/>
  <c r="C6" i="4"/>
  <c r="C7" i="4"/>
  <c r="C8" i="4"/>
  <c r="C19" i="6" l="1"/>
  <c r="E18" i="6"/>
  <c r="B19" i="6"/>
  <c r="C3" i="4"/>
  <c r="B8" i="4"/>
  <c r="B8" i="2"/>
  <c r="D4" i="2"/>
  <c r="C7" i="2"/>
  <c r="D7" i="2" s="1"/>
  <c r="C6" i="2"/>
  <c r="D6" i="2" s="1"/>
  <c r="C5" i="2"/>
  <c r="C8" i="2" s="1"/>
  <c r="C4" i="2"/>
  <c r="E19" i="6" l="1"/>
  <c r="D8" i="2"/>
  <c r="D5" i="2"/>
</calcChain>
</file>

<file path=xl/sharedStrings.xml><?xml version="1.0" encoding="utf-8"?>
<sst xmlns="http://schemas.openxmlformats.org/spreadsheetml/2006/main" count="340" uniqueCount="105">
  <si>
    <t>Vara</t>
  </si>
  <si>
    <t>Pris</t>
  </si>
  <si>
    <t>Rabatt i kr</t>
  </si>
  <si>
    <t>Nettopris</t>
  </si>
  <si>
    <t>Kullager</t>
  </si>
  <si>
    <t>Pump</t>
  </si>
  <si>
    <t>Kabel</t>
  </si>
  <si>
    <t>Fästen</t>
  </si>
  <si>
    <t>Total</t>
  </si>
  <si>
    <t>Kundrabatt</t>
  </si>
  <si>
    <t>Kvoter</t>
  </si>
  <si>
    <t>Norge</t>
  </si>
  <si>
    <t>Finland</t>
  </si>
  <si>
    <t>Sverige</t>
  </si>
  <si>
    <t>Danmark</t>
  </si>
  <si>
    <t>Island</t>
  </si>
  <si>
    <t>Summa</t>
  </si>
  <si>
    <t>Årets kvot</t>
  </si>
  <si>
    <t>%-fördelning</t>
  </si>
  <si>
    <t>Summera ländernas kvoter och beräkna därefter fördelningen genom att dividera landets tal med summan.</t>
  </si>
  <si>
    <t>Omsättning i tusental kronor</t>
  </si>
  <si>
    <t>Avdelnig</t>
  </si>
  <si>
    <t>Jan</t>
  </si>
  <si>
    <t>Feb</t>
  </si>
  <si>
    <t>Mar</t>
  </si>
  <si>
    <t>Procent</t>
  </si>
  <si>
    <t>Norr</t>
  </si>
  <si>
    <t>Söder</t>
  </si>
  <si>
    <t>Öster</t>
  </si>
  <si>
    <t>Väster</t>
  </si>
  <si>
    <t>Formel</t>
  </si>
  <si>
    <t>Ökning</t>
  </si>
  <si>
    <t>Prishöjning i kr</t>
  </si>
  <si>
    <t>Prod 1</t>
  </si>
  <si>
    <t>Prod 2</t>
  </si>
  <si>
    <t>Prod 3</t>
  </si>
  <si>
    <t>Prod 4</t>
  </si>
  <si>
    <t>Prod 5</t>
  </si>
  <si>
    <t>Prod 6</t>
  </si>
  <si>
    <t>Prod 7</t>
  </si>
  <si>
    <t>Prod 8</t>
  </si>
  <si>
    <t>Prod 9</t>
  </si>
  <si>
    <t>Prod 10</t>
  </si>
  <si>
    <t>Uppräkning av föregånde år</t>
  </si>
  <si>
    <t>För att få fram årets pris räknas föregående års pris upp med 15%</t>
  </si>
  <si>
    <t>Datorfirman Vi är bäst</t>
  </si>
  <si>
    <t>Beatrice</t>
  </si>
  <si>
    <t>Magnus</t>
  </si>
  <si>
    <t>Anders</t>
  </si>
  <si>
    <t>Sara</t>
  </si>
  <si>
    <t>Lisa</t>
  </si>
  <si>
    <t>Kurt</t>
  </si>
  <si>
    <t>Pontus</t>
  </si>
  <si>
    <t>Program</t>
  </si>
  <si>
    <t>Pentium</t>
  </si>
  <si>
    <t>Minnen</t>
  </si>
  <si>
    <t>Skrivare</t>
  </si>
  <si>
    <t>Scanner</t>
  </si>
  <si>
    <t>Andel av total i %</t>
  </si>
  <si>
    <t>Hårddiskar</t>
  </si>
  <si>
    <t>Internet</t>
  </si>
  <si>
    <t>Prislista</t>
  </si>
  <si>
    <t>Valutakurser:</t>
  </si>
  <si>
    <t>DKK</t>
  </si>
  <si>
    <t>GBP</t>
  </si>
  <si>
    <t>Euro</t>
  </si>
  <si>
    <t>Moms</t>
  </si>
  <si>
    <t>SEK</t>
  </si>
  <si>
    <t>Exkl moms</t>
  </si>
  <si>
    <t>Inkl moms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</si>
  <si>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</si>
  <si>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</si>
  <si>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</si>
  <si>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</si>
  <si>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</si>
  <si>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</si>
  <si>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</si>
  <si>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</si>
  <si>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</si>
  <si>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Inköpslista</t>
  </si>
  <si>
    <t>Benämning</t>
  </si>
  <si>
    <t>Antal</t>
  </si>
  <si>
    <t>Pris/Styck</t>
  </si>
  <si>
    <t>Totalt pris</t>
  </si>
  <si>
    <t>Total moms</t>
  </si>
  <si>
    <t>Pris ink. Moms</t>
  </si>
  <si>
    <t>Spade</t>
  </si>
  <si>
    <t>Hamare</t>
  </si>
  <si>
    <t>Stege</t>
  </si>
  <si>
    <t>Spett</t>
  </si>
  <si>
    <t>Såg</t>
  </si>
  <si>
    <t>Skruvmejsel</t>
  </si>
  <si>
    <t>Rep, 20 meter</t>
  </si>
  <si>
    <t>Borrmaskin</t>
  </si>
  <si>
    <t>Summor</t>
  </si>
  <si>
    <t>Båtresor 1:a halvåret</t>
  </si>
  <si>
    <t>Korta resor</t>
  </si>
  <si>
    <t>Medel resor</t>
  </si>
  <si>
    <t>Långa resor</t>
  </si>
  <si>
    <t>Antal passarerare</t>
  </si>
  <si>
    <t>Apr</t>
  </si>
  <si>
    <t>Maj</t>
  </si>
  <si>
    <t>Jun</t>
  </si>
  <si>
    <t>Intäkter</t>
  </si>
  <si>
    <t>Totala intäkter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</si>
</sst>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r&quot;_-;\-* #,##0.00\ &quot;kr&quot;_-;_-* &quot;-&quot;??\ &quot;kr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7" formatCode="_-* #,##0\ &quot;kr&quot;_-;\-* #,##0\ &quot;kr&quot;_-;_-* &quot;-&quot;??\ &quot;kr&quot;_-;_-@_-"/>
    <numFmt numFmtId="168" formatCode="#,##0\ &quot;kr&quot;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b/>
      <i/>
      <sz val="11"/>
      <name val="Aptos Narrow"/>
      <family val="2"/>
      <scheme val="minor"/>
    </font>
    <font>
      <i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9" fontId="0" fillId="0" borderId="0" xfId="0" applyNumberFormat="1"/>
    <xf numFmtId="0" fontId="2" fillId="0" borderId="0" xfId="0" applyFont="1"/>
    <xf numFmtId="9" fontId="0" fillId="0" borderId="0" xfId="3" applyFont="1"/>
    <xf numFmtId="164" fontId="0" fillId="0" borderId="0" xfId="1" applyNumberFormat="1" applyFont="1"/>
    <xf numFmtId="165" fontId="0" fillId="0" borderId="0" xfId="1" applyNumberFormat="1" applyFont="1"/>
    <xf numFmtId="9" fontId="0" fillId="2" borderId="0" xfId="3" applyFont="1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165" fontId="0" fillId="2" borderId="0" xfId="1" applyNumberFormat="1" applyFont="1" applyFill="1"/>
    <xf numFmtId="0" fontId="3" fillId="0" borderId="0" xfId="0" applyFont="1"/>
    <xf numFmtId="0" fontId="4" fillId="0" borderId="0" xfId="0" applyFont="1"/>
    <xf numFmtId="165" fontId="2" fillId="0" borderId="0" xfId="1" applyNumberFormat="1" applyFont="1"/>
    <xf numFmtId="9" fontId="2" fillId="0" borderId="0" xfId="3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9" fontId="0" fillId="0" borderId="6" xfId="3" applyFont="1" applyBorder="1"/>
    <xf numFmtId="0" fontId="5" fillId="0" borderId="0" xfId="0" applyFont="1"/>
    <xf numFmtId="167" fontId="0" fillId="0" borderId="0" xfId="2" applyNumberFormat="1" applyFont="1"/>
    <xf numFmtId="0" fontId="0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3" fontId="0" fillId="0" borderId="0" xfId="0" applyNumberFormat="1" applyFont="1"/>
    <xf numFmtId="167" fontId="0" fillId="0" borderId="0" xfId="0" applyNumberFormat="1" applyFont="1"/>
    <xf numFmtId="168" fontId="0" fillId="0" borderId="0" xfId="0" applyNumberFormat="1" applyFont="1"/>
    <xf numFmtId="0" fontId="7" fillId="0" borderId="0" xfId="0" applyFont="1"/>
    <xf numFmtId="0" fontId="8" fillId="0" borderId="0" xfId="0" applyFont="1"/>
  </cellXfs>
  <cellStyles count="4">
    <cellStyle name="Normal" xfId="0" builtinId="0"/>
    <cellStyle name="Procent" xfId="3" builtinId="5"/>
    <cellStyle name="Tusental" xfId="1" builtinId="3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D8046-0D98-4588-A7BA-DA65829295DD}">
  <dimension ref="A1:D8"/>
  <sheetViews>
    <sheetView tabSelected="1" workbookViewId="0"/>
  </sheetViews>
  <sheetFormatPr defaultRowHeight="14.4" x14ac:dyDescent="0.55000000000000004"/>
  <cols>
    <col min="3" max="3" width="10.47265625" bestFit="1" customWidth="1"/>
  </cols>
  <sheetData>
    <row r="1" spans="1:4" x14ac:dyDescent="0.55000000000000004">
      <c r="C1" t="s">
        <v>9</v>
      </c>
      <c r="D1" s="3">
        <v>0.2</v>
      </c>
    </row>
    <row r="3" spans="1:4" s="2" customFormat="1" x14ac:dyDescent="0.55000000000000004">
      <c r="A3" s="2" t="s">
        <v>0</v>
      </c>
      <c r="B3" s="2" t="s">
        <v>1</v>
      </c>
      <c r="C3" s="2" t="s">
        <v>2</v>
      </c>
      <c r="D3" s="2" t="s">
        <v>3</v>
      </c>
    </row>
    <row r="4" spans="1:4" x14ac:dyDescent="0.55000000000000004">
      <c r="A4" t="s">
        <v>4</v>
      </c>
      <c r="B4">
        <v>225</v>
      </c>
    </row>
    <row r="5" spans="1:4" x14ac:dyDescent="0.55000000000000004">
      <c r="A5" t="s">
        <v>5</v>
      </c>
      <c r="B5">
        <v>3500</v>
      </c>
    </row>
    <row r="6" spans="1:4" x14ac:dyDescent="0.55000000000000004">
      <c r="A6" t="s">
        <v>6</v>
      </c>
      <c r="B6">
        <v>500</v>
      </c>
    </row>
    <row r="7" spans="1:4" x14ac:dyDescent="0.55000000000000004">
      <c r="A7" t="s">
        <v>7</v>
      </c>
      <c r="B7">
        <v>100</v>
      </c>
    </row>
    <row r="8" spans="1:4" s="2" customFormat="1" x14ac:dyDescent="0.55000000000000004">
      <c r="A8" s="2" t="s">
        <v>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71CD2-433D-4BED-8F89-F85D7251F2B4}">
  <dimension ref="A1:I12"/>
  <sheetViews>
    <sheetView workbookViewId="0"/>
  </sheetViews>
  <sheetFormatPr defaultRowHeight="14.4" x14ac:dyDescent="0.55000000000000004"/>
  <cols>
    <col min="1" max="1" width="15.3125" customWidth="1"/>
    <col min="2" max="2" width="9.734375" bestFit="1" customWidth="1"/>
    <col min="3" max="8" width="10.734375" bestFit="1" customWidth="1"/>
    <col min="9" max="9" width="11.62890625" customWidth="1"/>
  </cols>
  <sheetData>
    <row r="1" spans="1:9" ht="21.3" x14ac:dyDescent="0.85">
      <c r="A1" s="11" t="s">
        <v>45</v>
      </c>
    </row>
    <row r="3" spans="1:9" s="2" customFormat="1" x14ac:dyDescent="0.55000000000000004">
      <c r="B3" s="2" t="s">
        <v>46</v>
      </c>
      <c r="C3" s="2" t="s">
        <v>47</v>
      </c>
      <c r="D3" s="2" t="s">
        <v>48</v>
      </c>
      <c r="E3" s="2" t="s">
        <v>49</v>
      </c>
      <c r="F3" s="2" t="s">
        <v>50</v>
      </c>
      <c r="G3" s="2" t="s">
        <v>51</v>
      </c>
      <c r="H3" s="2" t="s">
        <v>52</v>
      </c>
      <c r="I3" s="2" t="s">
        <v>8</v>
      </c>
    </row>
    <row r="4" spans="1:9" x14ac:dyDescent="0.55000000000000004">
      <c r="A4" t="s">
        <v>53</v>
      </c>
      <c r="B4" s="5">
        <v>5100</v>
      </c>
      <c r="C4" s="5">
        <v>15600</v>
      </c>
      <c r="D4" s="5">
        <v>8900</v>
      </c>
      <c r="E4" s="5">
        <v>16000</v>
      </c>
      <c r="F4" s="5">
        <v>34500</v>
      </c>
      <c r="G4" s="5">
        <v>4000</v>
      </c>
      <c r="H4" s="5">
        <v>24000</v>
      </c>
      <c r="I4" s="5">
        <f>SUM(B4:H4)</f>
        <v>108100</v>
      </c>
    </row>
    <row r="5" spans="1:9" x14ac:dyDescent="0.55000000000000004">
      <c r="A5" t="s">
        <v>54</v>
      </c>
      <c r="B5" s="5">
        <v>3250</v>
      </c>
      <c r="C5" s="5">
        <v>45600</v>
      </c>
      <c r="D5" s="5">
        <v>15600</v>
      </c>
      <c r="E5" s="5">
        <v>0</v>
      </c>
      <c r="F5" s="5">
        <v>2500</v>
      </c>
      <c r="G5" s="5">
        <v>5400</v>
      </c>
      <c r="H5" s="5">
        <v>18600</v>
      </c>
      <c r="I5" s="5">
        <f>SUM(B5:H5)</f>
        <v>90950</v>
      </c>
    </row>
    <row r="6" spans="1:9" x14ac:dyDescent="0.55000000000000004">
      <c r="A6" t="s">
        <v>55</v>
      </c>
      <c r="B6" s="5">
        <v>46230</v>
      </c>
      <c r="C6" s="5">
        <v>182000</v>
      </c>
      <c r="D6" s="5">
        <v>18600</v>
      </c>
      <c r="E6" s="5">
        <v>255400</v>
      </c>
      <c r="F6" s="5">
        <v>24000</v>
      </c>
      <c r="G6" s="5">
        <v>6000</v>
      </c>
      <c r="H6" s="5">
        <v>67400</v>
      </c>
      <c r="I6" s="5">
        <f>SUM(B6:H6)</f>
        <v>599630</v>
      </c>
    </row>
    <row r="7" spans="1:9" x14ac:dyDescent="0.55000000000000004">
      <c r="A7" t="s">
        <v>56</v>
      </c>
      <c r="B7" s="5">
        <v>18900</v>
      </c>
      <c r="C7" s="5">
        <v>0</v>
      </c>
      <c r="D7" s="5">
        <v>5060</v>
      </c>
      <c r="E7" s="5">
        <v>13500</v>
      </c>
      <c r="F7" s="5">
        <v>5200</v>
      </c>
      <c r="G7" s="5">
        <v>45500</v>
      </c>
      <c r="H7" s="5">
        <v>24500</v>
      </c>
      <c r="I7" s="5">
        <f>SUM(B7:H7)</f>
        <v>112660</v>
      </c>
    </row>
    <row r="8" spans="1:9" x14ac:dyDescent="0.55000000000000004">
      <c r="A8" t="s">
        <v>57</v>
      </c>
      <c r="B8" s="5">
        <v>21300</v>
      </c>
      <c r="C8" s="5">
        <v>3000</v>
      </c>
      <c r="D8" s="5">
        <v>31000</v>
      </c>
      <c r="E8" s="5">
        <v>51200</v>
      </c>
      <c r="F8" s="5">
        <v>31500</v>
      </c>
      <c r="G8" s="5">
        <v>29800</v>
      </c>
      <c r="H8" s="5">
        <v>0</v>
      </c>
      <c r="I8" s="5">
        <f>SUM(B8:H8)</f>
        <v>167800</v>
      </c>
    </row>
    <row r="9" spans="1:9" x14ac:dyDescent="0.55000000000000004">
      <c r="A9" t="s">
        <v>59</v>
      </c>
      <c r="B9" s="5">
        <v>86400</v>
      </c>
      <c r="C9" s="5">
        <v>165400</v>
      </c>
      <c r="D9" s="5">
        <v>160500</v>
      </c>
      <c r="E9" s="5">
        <v>230500</v>
      </c>
      <c r="F9" s="5">
        <v>168000</v>
      </c>
      <c r="G9" s="5">
        <v>311000</v>
      </c>
      <c r="H9" s="5">
        <v>309800</v>
      </c>
      <c r="I9" s="5">
        <f>SUM(B9:H9)</f>
        <v>1431600</v>
      </c>
    </row>
    <row r="10" spans="1:9" x14ac:dyDescent="0.55000000000000004">
      <c r="A10" t="s">
        <v>60</v>
      </c>
      <c r="B10" s="5">
        <v>34200</v>
      </c>
      <c r="C10" s="5">
        <v>15000</v>
      </c>
      <c r="D10" s="5">
        <v>58000</v>
      </c>
      <c r="E10" s="5">
        <v>0</v>
      </c>
      <c r="F10" s="5">
        <v>298800</v>
      </c>
      <c r="G10" s="5">
        <v>68000</v>
      </c>
      <c r="H10" s="5">
        <v>135000</v>
      </c>
      <c r="I10" s="5">
        <f>SUM(B10:H10)</f>
        <v>609000</v>
      </c>
    </row>
    <row r="11" spans="1:9" s="2" customFormat="1" x14ac:dyDescent="0.55000000000000004">
      <c r="A11" s="2" t="s">
        <v>16</v>
      </c>
      <c r="B11" s="12">
        <f>SUM(B4:B10)</f>
        <v>215380</v>
      </c>
      <c r="C11" s="12">
        <f>SUM(C4:C10)</f>
        <v>426600</v>
      </c>
      <c r="D11" s="12">
        <f>SUM(D4:D10)</f>
        <v>297660</v>
      </c>
      <c r="E11" s="12">
        <f>SUM(E4:E10)</f>
        <v>566600</v>
      </c>
      <c r="F11" s="12">
        <f>SUM(F4:F10)</f>
        <v>564500</v>
      </c>
      <c r="G11" s="12">
        <f>SUM(G4:G10)</f>
        <v>469700</v>
      </c>
      <c r="H11" s="12">
        <f>SUM(H4:H10)</f>
        <v>579300</v>
      </c>
      <c r="I11" s="12">
        <f>SUM(B11:H11)</f>
        <v>3119740</v>
      </c>
    </row>
    <row r="12" spans="1:9" s="2" customFormat="1" x14ac:dyDescent="0.55000000000000004">
      <c r="A12" s="2" t="s">
        <v>58</v>
      </c>
      <c r="B12" s="13">
        <f>B11/$I$11</f>
        <v>6.9037804432420649E-2</v>
      </c>
      <c r="C12" s="13">
        <f t="shared" ref="C12:I12" si="0">C11/$I$11</f>
        <v>0.13674216441113682</v>
      </c>
      <c r="D12" s="13">
        <f t="shared" si="0"/>
        <v>9.5411797136940896E-2</v>
      </c>
      <c r="E12" s="13">
        <f t="shared" si="0"/>
        <v>0.18161769891080667</v>
      </c>
      <c r="F12" s="13">
        <f t="shared" si="0"/>
        <v>0.18094456589331162</v>
      </c>
      <c r="G12" s="13">
        <f t="shared" si="0"/>
        <v>0.15055741824639232</v>
      </c>
      <c r="H12" s="13">
        <f t="shared" si="0"/>
        <v>0.18568855096899101</v>
      </c>
      <c r="I12" s="13">
        <f t="shared" si="0"/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B4130-32FC-45D3-95C5-BB41F020014E}">
  <dimension ref="A1:I18"/>
  <sheetViews>
    <sheetView workbookViewId="0"/>
  </sheetViews>
  <sheetFormatPr defaultRowHeight="14.4" x14ac:dyDescent="0.55000000000000004"/>
  <cols>
    <col min="2" max="2" width="9.7890625" bestFit="1" customWidth="1"/>
    <col min="3" max="3" width="9.41796875" bestFit="1" customWidth="1"/>
    <col min="4" max="4" width="9.7890625" bestFit="1" customWidth="1"/>
    <col min="5" max="5" width="9.41796875" bestFit="1" customWidth="1"/>
    <col min="6" max="6" width="9.7890625" bestFit="1" customWidth="1"/>
    <col min="7" max="7" width="9.41796875" bestFit="1" customWidth="1"/>
    <col min="8" max="8" width="9.7890625" bestFit="1" customWidth="1"/>
    <col min="9" max="9" width="9.41796875" bestFit="1" customWidth="1"/>
  </cols>
  <sheetData>
    <row r="1" spans="1:9" ht="15.6" x14ac:dyDescent="0.6">
      <c r="A1" s="20" t="s">
        <v>61</v>
      </c>
    </row>
    <row r="3" spans="1:9" x14ac:dyDescent="0.55000000000000004">
      <c r="A3" t="s">
        <v>62</v>
      </c>
      <c r="C3" s="14" t="s">
        <v>63</v>
      </c>
      <c r="D3" s="15">
        <v>1.3</v>
      </c>
    </row>
    <row r="4" spans="1:9" x14ac:dyDescent="0.55000000000000004">
      <c r="C4" s="16" t="s">
        <v>64</v>
      </c>
      <c r="D4" s="17">
        <v>13.2</v>
      </c>
    </row>
    <row r="5" spans="1:9" x14ac:dyDescent="0.55000000000000004">
      <c r="C5" s="16" t="s">
        <v>65</v>
      </c>
      <c r="D5" s="17">
        <v>9.1999999999999993</v>
      </c>
    </row>
    <row r="6" spans="1:9" x14ac:dyDescent="0.55000000000000004">
      <c r="C6" s="18" t="s">
        <v>66</v>
      </c>
      <c r="D6" s="19">
        <v>0.25</v>
      </c>
    </row>
    <row r="8" spans="1:9" s="2" customFormat="1" x14ac:dyDescent="0.55000000000000004">
      <c r="B8" s="2" t="s">
        <v>67</v>
      </c>
      <c r="D8" s="2" t="s">
        <v>63</v>
      </c>
      <c r="F8" s="2" t="s">
        <v>64</v>
      </c>
      <c r="H8" s="2" t="s">
        <v>65</v>
      </c>
    </row>
    <row r="9" spans="1:9" s="2" customFormat="1" x14ac:dyDescent="0.55000000000000004">
      <c r="B9" s="2" t="s">
        <v>68</v>
      </c>
      <c r="C9" s="2" t="s">
        <v>69</v>
      </c>
      <c r="D9" s="2" t="s">
        <v>68</v>
      </c>
      <c r="E9" s="2" t="s">
        <v>69</v>
      </c>
      <c r="F9" s="2" t="s">
        <v>68</v>
      </c>
      <c r="G9" s="2" t="s">
        <v>69</v>
      </c>
      <c r="H9" s="2" t="s">
        <v>68</v>
      </c>
      <c r="I9" s="2" t="s">
        <v>69</v>
      </c>
    </row>
    <row r="10" spans="1:9" x14ac:dyDescent="0.55000000000000004">
      <c r="A10" t="s">
        <v>70</v>
      </c>
      <c r="B10">
        <v>110</v>
      </c>
      <c r="C10" s="4"/>
      <c r="D10" s="4"/>
      <c r="E10" s="4"/>
      <c r="F10" s="4"/>
      <c r="G10" s="4"/>
      <c r="H10" s="4"/>
      <c r="I10" s="4"/>
    </row>
    <row r="11" spans="1:9" x14ac:dyDescent="0.55000000000000004">
      <c r="A11" t="s">
        <v>71</v>
      </c>
      <c r="B11">
        <v>725</v>
      </c>
      <c r="C11" s="4"/>
      <c r="D11" s="4"/>
      <c r="E11" s="4"/>
      <c r="F11" s="4"/>
      <c r="G11" s="4"/>
      <c r="H11" s="4"/>
      <c r="I11" s="4"/>
    </row>
    <row r="12" spans="1:9" x14ac:dyDescent="0.55000000000000004">
      <c r="A12" t="s">
        <v>72</v>
      </c>
      <c r="B12">
        <v>265</v>
      </c>
      <c r="C12" s="4"/>
      <c r="D12" s="4"/>
      <c r="E12" s="4"/>
      <c r="F12" s="4"/>
      <c r="G12" s="4"/>
      <c r="H12" s="4"/>
      <c r="I12" s="4"/>
    </row>
    <row r="13" spans="1:9" x14ac:dyDescent="0.55000000000000004">
      <c r="A13" t="s">
        <v>73</v>
      </c>
      <c r="B13">
        <v>351</v>
      </c>
      <c r="C13" s="4"/>
      <c r="D13" s="4"/>
      <c r="E13" s="4"/>
      <c r="F13" s="4"/>
      <c r="G13" s="4"/>
      <c r="H13" s="4"/>
      <c r="I13" s="4"/>
    </row>
    <row r="14" spans="1:9" x14ac:dyDescent="0.55000000000000004">
      <c r="A14" t="s">
        <v>74</v>
      </c>
      <c r="B14">
        <v>215</v>
      </c>
      <c r="C14" s="4"/>
      <c r="D14" s="4"/>
      <c r="E14" s="4"/>
      <c r="F14" s="4"/>
      <c r="G14" s="4"/>
      <c r="H14" s="4"/>
      <c r="I14" s="4"/>
    </row>
    <row r="15" spans="1:9" x14ac:dyDescent="0.55000000000000004">
      <c r="A15" t="s">
        <v>75</v>
      </c>
      <c r="B15">
        <v>580</v>
      </c>
      <c r="C15" s="4"/>
      <c r="D15" s="4"/>
      <c r="E15" s="4"/>
      <c r="F15" s="4"/>
      <c r="G15" s="4"/>
      <c r="H15" s="4"/>
      <c r="I15" s="4"/>
    </row>
    <row r="16" spans="1:9" x14ac:dyDescent="0.55000000000000004">
      <c r="A16" t="s">
        <v>76</v>
      </c>
      <c r="B16">
        <v>250</v>
      </c>
      <c r="C16" s="4"/>
      <c r="D16" s="4"/>
      <c r="E16" s="4"/>
      <c r="F16" s="4"/>
      <c r="G16" s="4"/>
      <c r="H16" s="4"/>
      <c r="I16" s="4"/>
    </row>
    <row r="17" spans="1:9" x14ac:dyDescent="0.55000000000000004">
      <c r="A17" t="s">
        <v>77</v>
      </c>
      <c r="B17">
        <v>380</v>
      </c>
      <c r="C17" s="4"/>
      <c r="D17" s="4"/>
      <c r="E17" s="4"/>
      <c r="F17" s="4"/>
      <c r="G17" s="4"/>
      <c r="H17" s="4"/>
      <c r="I17" s="4"/>
    </row>
    <row r="18" spans="1:9" x14ac:dyDescent="0.55000000000000004">
      <c r="A18" t="s">
        <v>78</v>
      </c>
      <c r="B18">
        <v>640</v>
      </c>
      <c r="C18" s="4"/>
      <c r="D18" s="4"/>
      <c r="E18" s="4"/>
      <c r="F18" s="4"/>
      <c r="G18" s="4"/>
      <c r="H18" s="4"/>
      <c r="I18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F9545-060D-42DF-90CC-1B372D22406B}">
  <dimension ref="A1:I18"/>
  <sheetViews>
    <sheetView workbookViewId="0"/>
  </sheetViews>
  <sheetFormatPr defaultRowHeight="14.4" x14ac:dyDescent="0.55000000000000004"/>
  <cols>
    <col min="2" max="2" width="9.7890625" bestFit="1" customWidth="1"/>
    <col min="3" max="3" width="9.41796875" bestFit="1" customWidth="1"/>
    <col min="4" max="4" width="9.7890625" bestFit="1" customWidth="1"/>
    <col min="5" max="5" width="9.41796875" bestFit="1" customWidth="1"/>
    <col min="6" max="6" width="9.7890625" bestFit="1" customWidth="1"/>
    <col min="7" max="7" width="9.41796875" bestFit="1" customWidth="1"/>
    <col min="8" max="8" width="9.7890625" bestFit="1" customWidth="1"/>
    <col min="9" max="9" width="9.41796875" bestFit="1" customWidth="1"/>
  </cols>
  <sheetData>
    <row r="1" spans="1:9" ht="15.6" x14ac:dyDescent="0.6">
      <c r="A1" s="20" t="s">
        <v>61</v>
      </c>
    </row>
    <row r="3" spans="1:9" x14ac:dyDescent="0.55000000000000004">
      <c r="A3" t="s">
        <v>62</v>
      </c>
      <c r="C3" s="14" t="s">
        <v>63</v>
      </c>
      <c r="D3" s="15">
        <v>1.3</v>
      </c>
    </row>
    <row r="4" spans="1:9" x14ac:dyDescent="0.55000000000000004">
      <c r="C4" s="16" t="s">
        <v>64</v>
      </c>
      <c r="D4" s="17">
        <v>13.2</v>
      </c>
    </row>
    <row r="5" spans="1:9" x14ac:dyDescent="0.55000000000000004">
      <c r="C5" s="16" t="s">
        <v>65</v>
      </c>
      <c r="D5" s="17">
        <v>9.1999999999999993</v>
      </c>
    </row>
    <row r="6" spans="1:9" x14ac:dyDescent="0.55000000000000004">
      <c r="C6" s="18" t="s">
        <v>66</v>
      </c>
      <c r="D6" s="19">
        <v>0.25</v>
      </c>
    </row>
    <row r="8" spans="1:9" s="2" customFormat="1" x14ac:dyDescent="0.55000000000000004">
      <c r="B8" s="2" t="s">
        <v>67</v>
      </c>
      <c r="D8" s="2" t="s">
        <v>63</v>
      </c>
      <c r="F8" s="2" t="s">
        <v>64</v>
      </c>
      <c r="H8" s="2" t="s">
        <v>65</v>
      </c>
    </row>
    <row r="9" spans="1:9" s="2" customFormat="1" x14ac:dyDescent="0.55000000000000004">
      <c r="B9" s="2" t="s">
        <v>68</v>
      </c>
      <c r="C9" s="2" t="s">
        <v>69</v>
      </c>
      <c r="D9" s="2" t="s">
        <v>68</v>
      </c>
      <c r="E9" s="2" t="s">
        <v>69</v>
      </c>
      <c r="F9" s="2" t="s">
        <v>68</v>
      </c>
      <c r="G9" s="2" t="s">
        <v>69</v>
      </c>
      <c r="H9" s="2" t="s">
        <v>68</v>
      </c>
      <c r="I9" s="2" t="s">
        <v>69</v>
      </c>
    </row>
    <row r="10" spans="1:9" x14ac:dyDescent="0.55000000000000004">
      <c r="A10" t="s">
        <v>70</v>
      </c>
      <c r="B10">
        <v>110</v>
      </c>
      <c r="C10" s="4">
        <f>B10*$D$6+B10</f>
        <v>137.5</v>
      </c>
      <c r="D10" s="4">
        <f>B10/$D$3</f>
        <v>84.615384615384613</v>
      </c>
      <c r="E10" s="4">
        <f>D10*$D$6+D10</f>
        <v>105.76923076923077</v>
      </c>
      <c r="F10" s="4">
        <f>B10/$D$4</f>
        <v>8.3333333333333339</v>
      </c>
      <c r="G10" s="4">
        <f>F10*$D$6+F10</f>
        <v>10.416666666666668</v>
      </c>
      <c r="H10" s="4">
        <f>B10/$D$5</f>
        <v>11.956521739130435</v>
      </c>
      <c r="I10" s="4">
        <f>H10*$D$6+H10</f>
        <v>14.945652173913045</v>
      </c>
    </row>
    <row r="11" spans="1:9" x14ac:dyDescent="0.55000000000000004">
      <c r="A11" t="s">
        <v>71</v>
      </c>
      <c r="B11">
        <v>725</v>
      </c>
      <c r="C11" s="4">
        <f t="shared" ref="C11:C18" si="0">B11*$D$6+B11</f>
        <v>906.25</v>
      </c>
      <c r="D11" s="4">
        <f t="shared" ref="D11:D18" si="1">B11/$D$3</f>
        <v>557.69230769230762</v>
      </c>
      <c r="E11" s="4">
        <f t="shared" ref="E11:E18" si="2">D11*$D$6+D11</f>
        <v>697.11538461538453</v>
      </c>
      <c r="F11" s="4">
        <f t="shared" ref="F11:F18" si="3">B11/$D$4</f>
        <v>54.924242424242429</v>
      </c>
      <c r="G11" s="4">
        <f t="shared" ref="G11:G18" si="4">F11*$D$6+F11</f>
        <v>68.655303030303031</v>
      </c>
      <c r="H11" s="4">
        <f t="shared" ref="H11:H18" si="5">B11/$D$5</f>
        <v>78.804347826086968</v>
      </c>
      <c r="I11" s="4">
        <f t="shared" ref="I11:I18" si="6">H11*$D$6+H11</f>
        <v>98.505434782608717</v>
      </c>
    </row>
    <row r="12" spans="1:9" x14ac:dyDescent="0.55000000000000004">
      <c r="A12" t="s">
        <v>72</v>
      </c>
      <c r="B12">
        <v>265</v>
      </c>
      <c r="C12" s="4">
        <f t="shared" si="0"/>
        <v>331.25</v>
      </c>
      <c r="D12" s="4">
        <f t="shared" si="1"/>
        <v>203.84615384615384</v>
      </c>
      <c r="E12" s="4">
        <f t="shared" si="2"/>
        <v>254.80769230769229</v>
      </c>
      <c r="F12" s="4">
        <f t="shared" si="3"/>
        <v>20.075757575757578</v>
      </c>
      <c r="G12" s="4">
        <f t="shared" si="4"/>
        <v>25.094696969696972</v>
      </c>
      <c r="H12" s="4">
        <f t="shared" si="5"/>
        <v>28.804347826086957</v>
      </c>
      <c r="I12" s="4">
        <f t="shared" si="6"/>
        <v>36.005434782608695</v>
      </c>
    </row>
    <row r="13" spans="1:9" x14ac:dyDescent="0.55000000000000004">
      <c r="A13" t="s">
        <v>73</v>
      </c>
      <c r="B13">
        <v>351</v>
      </c>
      <c r="C13" s="4">
        <f t="shared" si="0"/>
        <v>438.75</v>
      </c>
      <c r="D13" s="4">
        <f t="shared" si="1"/>
        <v>270</v>
      </c>
      <c r="E13" s="4">
        <f t="shared" si="2"/>
        <v>337.5</v>
      </c>
      <c r="F13" s="4">
        <f t="shared" si="3"/>
        <v>26.590909090909093</v>
      </c>
      <c r="G13" s="4">
        <f t="shared" si="4"/>
        <v>33.238636363636367</v>
      </c>
      <c r="H13" s="4">
        <f t="shared" si="5"/>
        <v>38.152173913043484</v>
      </c>
      <c r="I13" s="4">
        <f t="shared" si="6"/>
        <v>47.690217391304358</v>
      </c>
    </row>
    <row r="14" spans="1:9" x14ac:dyDescent="0.55000000000000004">
      <c r="A14" t="s">
        <v>74</v>
      </c>
      <c r="B14">
        <v>215</v>
      </c>
      <c r="C14" s="4">
        <f t="shared" si="0"/>
        <v>268.75</v>
      </c>
      <c r="D14" s="4">
        <f t="shared" si="1"/>
        <v>165.38461538461539</v>
      </c>
      <c r="E14" s="4">
        <f t="shared" si="2"/>
        <v>206.73076923076923</v>
      </c>
      <c r="F14" s="4">
        <f t="shared" si="3"/>
        <v>16.287878787878789</v>
      </c>
      <c r="G14" s="4">
        <f t="shared" si="4"/>
        <v>20.359848484848484</v>
      </c>
      <c r="H14" s="4">
        <f t="shared" si="5"/>
        <v>23.369565217391305</v>
      </c>
      <c r="I14" s="4">
        <f t="shared" si="6"/>
        <v>29.211956521739133</v>
      </c>
    </row>
    <row r="15" spans="1:9" x14ac:dyDescent="0.55000000000000004">
      <c r="A15" t="s">
        <v>75</v>
      </c>
      <c r="B15">
        <v>580</v>
      </c>
      <c r="C15" s="4">
        <f t="shared" si="0"/>
        <v>725</v>
      </c>
      <c r="D15" s="4">
        <f t="shared" si="1"/>
        <v>446.15384615384613</v>
      </c>
      <c r="E15" s="4">
        <f t="shared" si="2"/>
        <v>557.69230769230762</v>
      </c>
      <c r="F15" s="4">
        <f t="shared" si="3"/>
        <v>43.939393939393945</v>
      </c>
      <c r="G15" s="4">
        <f t="shared" si="4"/>
        <v>54.924242424242429</v>
      </c>
      <c r="H15" s="4">
        <f t="shared" si="5"/>
        <v>63.04347826086957</v>
      </c>
      <c r="I15" s="4">
        <f t="shared" si="6"/>
        <v>78.804347826086968</v>
      </c>
    </row>
    <row r="16" spans="1:9" x14ac:dyDescent="0.55000000000000004">
      <c r="A16" t="s">
        <v>76</v>
      </c>
      <c r="B16">
        <v>250</v>
      </c>
      <c r="C16" s="4">
        <f t="shared" si="0"/>
        <v>312.5</v>
      </c>
      <c r="D16" s="4">
        <f t="shared" si="1"/>
        <v>192.30769230769229</v>
      </c>
      <c r="E16" s="4">
        <f t="shared" si="2"/>
        <v>240.38461538461536</v>
      </c>
      <c r="F16" s="4">
        <f t="shared" si="3"/>
        <v>18.939393939393941</v>
      </c>
      <c r="G16" s="4">
        <f t="shared" si="4"/>
        <v>23.674242424242426</v>
      </c>
      <c r="H16" s="4">
        <f t="shared" si="5"/>
        <v>27.173913043478262</v>
      </c>
      <c r="I16" s="4">
        <f t="shared" si="6"/>
        <v>33.967391304347828</v>
      </c>
    </row>
    <row r="17" spans="1:9" x14ac:dyDescent="0.55000000000000004">
      <c r="A17" t="s">
        <v>77</v>
      </c>
      <c r="B17">
        <v>380</v>
      </c>
      <c r="C17" s="4">
        <f t="shared" si="0"/>
        <v>475</v>
      </c>
      <c r="D17" s="4">
        <f t="shared" si="1"/>
        <v>292.30769230769232</v>
      </c>
      <c r="E17" s="4">
        <f t="shared" si="2"/>
        <v>365.38461538461542</v>
      </c>
      <c r="F17" s="4">
        <f t="shared" si="3"/>
        <v>28.787878787878789</v>
      </c>
      <c r="G17" s="4">
        <f t="shared" si="4"/>
        <v>35.984848484848484</v>
      </c>
      <c r="H17" s="4">
        <f t="shared" si="5"/>
        <v>41.304347826086961</v>
      </c>
      <c r="I17" s="4">
        <f t="shared" si="6"/>
        <v>51.630434782608702</v>
      </c>
    </row>
    <row r="18" spans="1:9" x14ac:dyDescent="0.55000000000000004">
      <c r="A18" t="s">
        <v>78</v>
      </c>
      <c r="B18">
        <v>640</v>
      </c>
      <c r="C18" s="4">
        <f t="shared" si="0"/>
        <v>800</v>
      </c>
      <c r="D18" s="4">
        <f t="shared" si="1"/>
        <v>492.30769230769226</v>
      </c>
      <c r="E18" s="4">
        <f t="shared" si="2"/>
        <v>615.38461538461536</v>
      </c>
      <c r="F18" s="4">
        <f t="shared" si="3"/>
        <v>48.484848484848484</v>
      </c>
      <c r="G18" s="4">
        <f t="shared" si="4"/>
        <v>60.606060606060609</v>
      </c>
      <c r="H18" s="4">
        <f t="shared" si="5"/>
        <v>69.565217391304358</v>
      </c>
      <c r="I18" s="4">
        <f t="shared" si="6"/>
        <v>86.956521739130451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28860-A695-41B0-819E-B405B8380CD2}">
  <dimension ref="A1:F16"/>
  <sheetViews>
    <sheetView workbookViewId="0"/>
  </sheetViews>
  <sheetFormatPr defaultRowHeight="14.4" x14ac:dyDescent="0.55000000000000004"/>
  <cols>
    <col min="1" max="1" width="19.1015625" customWidth="1"/>
    <col min="2" max="2" width="5.05078125" bestFit="1" customWidth="1"/>
    <col min="3" max="4" width="9.15625" bestFit="1" customWidth="1"/>
    <col min="5" max="5" width="10.47265625" bestFit="1" customWidth="1"/>
    <col min="6" max="6" width="12.9453125" bestFit="1" customWidth="1"/>
  </cols>
  <sheetData>
    <row r="1" spans="1:6" ht="18.3" x14ac:dyDescent="0.7">
      <c r="A1" s="10" t="s">
        <v>79</v>
      </c>
    </row>
    <row r="4" spans="1:6" s="2" customFormat="1" x14ac:dyDescent="0.55000000000000004">
      <c r="A4" s="2" t="s">
        <v>80</v>
      </c>
      <c r="B4" s="2" t="s">
        <v>81</v>
      </c>
      <c r="C4" s="2" t="s">
        <v>82</v>
      </c>
      <c r="D4" s="2" t="s">
        <v>83</v>
      </c>
      <c r="E4" s="2" t="s">
        <v>84</v>
      </c>
      <c r="F4" s="2" t="s">
        <v>85</v>
      </c>
    </row>
    <row r="5" spans="1:6" x14ac:dyDescent="0.55000000000000004">
      <c r="A5" t="s">
        <v>86</v>
      </c>
      <c r="B5">
        <v>3</v>
      </c>
      <c r="C5">
        <v>290</v>
      </c>
      <c r="D5" t="s">
        <v>30</v>
      </c>
      <c r="E5" t="s">
        <v>30</v>
      </c>
      <c r="F5" t="s">
        <v>30</v>
      </c>
    </row>
    <row r="6" spans="1:6" x14ac:dyDescent="0.55000000000000004">
      <c r="A6" t="s">
        <v>87</v>
      </c>
      <c r="B6">
        <v>5</v>
      </c>
      <c r="C6">
        <v>80</v>
      </c>
      <c r="D6" t="s">
        <v>30</v>
      </c>
      <c r="E6" t="s">
        <v>30</v>
      </c>
      <c r="F6" t="s">
        <v>30</v>
      </c>
    </row>
    <row r="7" spans="1:6" x14ac:dyDescent="0.55000000000000004">
      <c r="A7" t="s">
        <v>88</v>
      </c>
      <c r="B7">
        <v>2</v>
      </c>
      <c r="C7">
        <v>590</v>
      </c>
      <c r="D7" t="s">
        <v>30</v>
      </c>
      <c r="E7" t="s">
        <v>30</v>
      </c>
      <c r="F7" t="s">
        <v>30</v>
      </c>
    </row>
    <row r="8" spans="1:6" x14ac:dyDescent="0.55000000000000004">
      <c r="A8" t="s">
        <v>89</v>
      </c>
      <c r="B8">
        <v>3</v>
      </c>
      <c r="C8">
        <v>620</v>
      </c>
      <c r="D8" t="s">
        <v>30</v>
      </c>
      <c r="E8" t="s">
        <v>30</v>
      </c>
      <c r="F8" t="s">
        <v>30</v>
      </c>
    </row>
    <row r="9" spans="1:6" x14ac:dyDescent="0.55000000000000004">
      <c r="A9" t="s">
        <v>90</v>
      </c>
      <c r="B9">
        <v>6</v>
      </c>
      <c r="C9">
        <v>75</v>
      </c>
      <c r="D9" t="s">
        <v>30</v>
      </c>
      <c r="E9" t="s">
        <v>30</v>
      </c>
      <c r="F9" t="s">
        <v>30</v>
      </c>
    </row>
    <row r="10" spans="1:6" x14ac:dyDescent="0.55000000000000004">
      <c r="A10" t="s">
        <v>91</v>
      </c>
      <c r="B10">
        <v>7</v>
      </c>
      <c r="C10">
        <v>60</v>
      </c>
      <c r="D10" t="s">
        <v>30</v>
      </c>
      <c r="E10" t="s">
        <v>30</v>
      </c>
      <c r="F10" t="s">
        <v>30</v>
      </c>
    </row>
    <row r="11" spans="1:6" x14ac:dyDescent="0.55000000000000004">
      <c r="A11" t="s">
        <v>92</v>
      </c>
      <c r="B11">
        <v>3</v>
      </c>
      <c r="C11">
        <v>230</v>
      </c>
      <c r="D11" t="s">
        <v>30</v>
      </c>
      <c r="E11" t="s">
        <v>30</v>
      </c>
      <c r="F11" t="s">
        <v>30</v>
      </c>
    </row>
    <row r="12" spans="1:6" x14ac:dyDescent="0.55000000000000004">
      <c r="A12" t="s">
        <v>93</v>
      </c>
      <c r="B12">
        <v>4</v>
      </c>
      <c r="C12">
        <v>350</v>
      </c>
      <c r="D12" t="s">
        <v>30</v>
      </c>
      <c r="E12" t="s">
        <v>30</v>
      </c>
      <c r="F12" t="s">
        <v>30</v>
      </c>
    </row>
    <row r="14" spans="1:6" x14ac:dyDescent="0.55000000000000004">
      <c r="C14" t="s">
        <v>94</v>
      </c>
      <c r="D14" t="s">
        <v>30</v>
      </c>
      <c r="E14" t="s">
        <v>30</v>
      </c>
      <c r="F14" t="s">
        <v>30</v>
      </c>
    </row>
    <row r="16" spans="1:6" x14ac:dyDescent="0.55000000000000004">
      <c r="A16" t="s">
        <v>66</v>
      </c>
      <c r="B16" s="3">
        <v>0.25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D0E04-5DDA-41CA-8D9C-9E4B4778C6E2}">
  <dimension ref="A1:F16"/>
  <sheetViews>
    <sheetView workbookViewId="0"/>
  </sheetViews>
  <sheetFormatPr defaultRowHeight="14.4" x14ac:dyDescent="0.55000000000000004"/>
  <cols>
    <col min="1" max="1" width="19.1015625" customWidth="1"/>
    <col min="2" max="2" width="5.05078125" bestFit="1" customWidth="1"/>
    <col min="3" max="4" width="9.15625" bestFit="1" customWidth="1"/>
    <col min="5" max="5" width="10.47265625" bestFit="1" customWidth="1"/>
    <col min="6" max="6" width="12.9453125" bestFit="1" customWidth="1"/>
  </cols>
  <sheetData>
    <row r="1" spans="1:6" ht="18.3" x14ac:dyDescent="0.7">
      <c r="A1" s="10" t="s">
        <v>79</v>
      </c>
    </row>
    <row r="4" spans="1:6" s="2" customFormat="1" x14ac:dyDescent="0.55000000000000004">
      <c r="A4" s="2" t="s">
        <v>80</v>
      </c>
      <c r="B4" s="2" t="s">
        <v>81</v>
      </c>
      <c r="C4" s="2" t="s">
        <v>82</v>
      </c>
      <c r="D4" s="2" t="s">
        <v>83</v>
      </c>
      <c r="E4" s="2" t="s">
        <v>84</v>
      </c>
      <c r="F4" s="2" t="s">
        <v>85</v>
      </c>
    </row>
    <row r="5" spans="1:6" x14ac:dyDescent="0.55000000000000004">
      <c r="A5" t="s">
        <v>86</v>
      </c>
      <c r="B5">
        <v>3</v>
      </c>
      <c r="C5">
        <v>290</v>
      </c>
      <c r="D5">
        <f>B5*C5</f>
        <v>870</v>
      </c>
      <c r="E5">
        <f>D5*$B$16</f>
        <v>217.5</v>
      </c>
      <c r="F5">
        <f>D5+E5</f>
        <v>1087.5</v>
      </c>
    </row>
    <row r="6" spans="1:6" x14ac:dyDescent="0.55000000000000004">
      <c r="A6" t="s">
        <v>87</v>
      </c>
      <c r="B6">
        <v>5</v>
      </c>
      <c r="C6">
        <v>80</v>
      </c>
      <c r="D6">
        <f t="shared" ref="D6:D12" si="0">B6*C6</f>
        <v>400</v>
      </c>
      <c r="E6">
        <f t="shared" ref="E6:E12" si="1">D6*$B$16</f>
        <v>100</v>
      </c>
      <c r="F6">
        <f t="shared" ref="F6:F12" si="2">D6+E6</f>
        <v>500</v>
      </c>
    </row>
    <row r="7" spans="1:6" x14ac:dyDescent="0.55000000000000004">
      <c r="A7" t="s">
        <v>88</v>
      </c>
      <c r="B7">
        <v>2</v>
      </c>
      <c r="C7">
        <v>590</v>
      </c>
      <c r="D7">
        <f t="shared" si="0"/>
        <v>1180</v>
      </c>
      <c r="E7">
        <f t="shared" si="1"/>
        <v>295</v>
      </c>
      <c r="F7">
        <f t="shared" si="2"/>
        <v>1475</v>
      </c>
    </row>
    <row r="8" spans="1:6" x14ac:dyDescent="0.55000000000000004">
      <c r="A8" t="s">
        <v>89</v>
      </c>
      <c r="B8">
        <v>3</v>
      </c>
      <c r="C8">
        <v>620</v>
      </c>
      <c r="D8">
        <f t="shared" si="0"/>
        <v>1860</v>
      </c>
      <c r="E8">
        <f t="shared" si="1"/>
        <v>465</v>
      </c>
      <c r="F8">
        <f t="shared" si="2"/>
        <v>2325</v>
      </c>
    </row>
    <row r="9" spans="1:6" x14ac:dyDescent="0.55000000000000004">
      <c r="A9" t="s">
        <v>90</v>
      </c>
      <c r="B9">
        <v>6</v>
      </c>
      <c r="C9">
        <v>75</v>
      </c>
      <c r="D9">
        <f t="shared" si="0"/>
        <v>450</v>
      </c>
      <c r="E9">
        <f t="shared" si="1"/>
        <v>112.5</v>
      </c>
      <c r="F9">
        <f t="shared" si="2"/>
        <v>562.5</v>
      </c>
    </row>
    <row r="10" spans="1:6" x14ac:dyDescent="0.55000000000000004">
      <c r="A10" t="s">
        <v>91</v>
      </c>
      <c r="B10">
        <v>7</v>
      </c>
      <c r="C10">
        <v>60</v>
      </c>
      <c r="D10">
        <f t="shared" si="0"/>
        <v>420</v>
      </c>
      <c r="E10">
        <f t="shared" si="1"/>
        <v>105</v>
      </c>
      <c r="F10">
        <f t="shared" si="2"/>
        <v>525</v>
      </c>
    </row>
    <row r="11" spans="1:6" x14ac:dyDescent="0.55000000000000004">
      <c r="A11" t="s">
        <v>92</v>
      </c>
      <c r="B11">
        <v>3</v>
      </c>
      <c r="C11">
        <v>230</v>
      </c>
      <c r="D11">
        <f t="shared" si="0"/>
        <v>690</v>
      </c>
      <c r="E11">
        <f t="shared" si="1"/>
        <v>172.5</v>
      </c>
      <c r="F11">
        <f t="shared" si="2"/>
        <v>862.5</v>
      </c>
    </row>
    <row r="12" spans="1:6" x14ac:dyDescent="0.55000000000000004">
      <c r="A12" t="s">
        <v>93</v>
      </c>
      <c r="B12">
        <v>4</v>
      </c>
      <c r="C12">
        <v>350</v>
      </c>
      <c r="D12">
        <f t="shared" si="0"/>
        <v>1400</v>
      </c>
      <c r="E12">
        <f t="shared" si="1"/>
        <v>350</v>
      </c>
      <c r="F12">
        <f t="shared" si="2"/>
        <v>1750</v>
      </c>
    </row>
    <row r="14" spans="1:6" x14ac:dyDescent="0.55000000000000004">
      <c r="C14" t="s">
        <v>94</v>
      </c>
      <c r="D14">
        <f>SUM(D5:D13)</f>
        <v>7270</v>
      </c>
      <c r="E14">
        <f>SUM(E5:E13)</f>
        <v>1817.5</v>
      </c>
      <c r="F14">
        <f>SUM(F5:F13)</f>
        <v>9087.5</v>
      </c>
    </row>
    <row r="16" spans="1:6" x14ac:dyDescent="0.55000000000000004">
      <c r="A16" t="s">
        <v>66</v>
      </c>
      <c r="B16" s="3">
        <v>0.25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07CCA-59AB-4459-94AB-5240D4ACFCD8}">
  <dimension ref="A1:G19"/>
  <sheetViews>
    <sheetView workbookViewId="0">
      <selection activeCell="C11" sqref="C11"/>
    </sheetView>
  </sheetViews>
  <sheetFormatPr defaultRowHeight="14.4" x14ac:dyDescent="0.55000000000000004"/>
  <cols>
    <col min="1" max="1" width="14.68359375" style="22" customWidth="1"/>
    <col min="2" max="16384" width="8.83984375" style="22"/>
  </cols>
  <sheetData>
    <row r="1" spans="1:7" x14ac:dyDescent="0.55000000000000004">
      <c r="A1" s="28" t="s">
        <v>95</v>
      </c>
    </row>
    <row r="2" spans="1:7" x14ac:dyDescent="0.55000000000000004">
      <c r="A2" s="29"/>
    </row>
    <row r="3" spans="1:7" x14ac:dyDescent="0.55000000000000004">
      <c r="A3" s="29" t="s">
        <v>96</v>
      </c>
      <c r="B3" s="21">
        <v>15</v>
      </c>
    </row>
    <row r="4" spans="1:7" x14ac:dyDescent="0.55000000000000004">
      <c r="A4" s="29" t="s">
        <v>97</v>
      </c>
      <c r="B4" s="21">
        <v>20</v>
      </c>
    </row>
    <row r="5" spans="1:7" x14ac:dyDescent="0.55000000000000004">
      <c r="A5" s="29" t="s">
        <v>98</v>
      </c>
      <c r="B5" s="21">
        <v>25</v>
      </c>
    </row>
    <row r="6" spans="1:7" x14ac:dyDescent="0.55000000000000004">
      <c r="A6" s="29"/>
    </row>
    <row r="7" spans="1:7" x14ac:dyDescent="0.55000000000000004">
      <c r="A7" s="29"/>
      <c r="B7" s="23" t="s">
        <v>99</v>
      </c>
      <c r="C7" s="23"/>
      <c r="D7" s="23"/>
      <c r="E7" s="23"/>
      <c r="F7" s="23"/>
      <c r="G7" s="23"/>
    </row>
    <row r="8" spans="1:7" x14ac:dyDescent="0.55000000000000004">
      <c r="A8" s="29"/>
      <c r="B8" s="24" t="s">
        <v>22</v>
      </c>
      <c r="C8" s="24" t="s">
        <v>23</v>
      </c>
      <c r="D8" s="24" t="s">
        <v>24</v>
      </c>
      <c r="E8" s="24" t="s">
        <v>100</v>
      </c>
      <c r="F8" s="24" t="s">
        <v>101</v>
      </c>
      <c r="G8" s="24" t="s">
        <v>102</v>
      </c>
    </row>
    <row r="9" spans="1:7" x14ac:dyDescent="0.55000000000000004">
      <c r="A9" s="29" t="s">
        <v>96</v>
      </c>
      <c r="B9" s="25">
        <v>2351</v>
      </c>
      <c r="C9" s="25">
        <v>2783</v>
      </c>
      <c r="D9" s="25">
        <v>590</v>
      </c>
      <c r="E9" s="25">
        <v>490</v>
      </c>
      <c r="F9" s="25">
        <v>1380</v>
      </c>
      <c r="G9" s="25">
        <v>865</v>
      </c>
    </row>
    <row r="10" spans="1:7" x14ac:dyDescent="0.55000000000000004">
      <c r="A10" s="29" t="s">
        <v>97</v>
      </c>
      <c r="B10" s="25">
        <v>1554</v>
      </c>
      <c r="C10" s="25">
        <v>2843</v>
      </c>
      <c r="D10" s="25">
        <v>1287</v>
      </c>
      <c r="E10" s="25">
        <v>2202</v>
      </c>
      <c r="F10" s="25">
        <v>1208</v>
      </c>
      <c r="G10" s="25">
        <v>1035</v>
      </c>
    </row>
    <row r="11" spans="1:7" x14ac:dyDescent="0.55000000000000004">
      <c r="A11" s="29" t="s">
        <v>98</v>
      </c>
      <c r="B11" s="25">
        <v>117</v>
      </c>
      <c r="C11" s="25">
        <v>1286</v>
      </c>
      <c r="D11" s="25">
        <v>2408</v>
      </c>
      <c r="E11" s="25">
        <v>1053</v>
      </c>
      <c r="F11" s="25">
        <v>299</v>
      </c>
      <c r="G11" s="25">
        <v>1005</v>
      </c>
    </row>
    <row r="12" spans="1:7" x14ac:dyDescent="0.55000000000000004">
      <c r="A12" s="29"/>
    </row>
    <row r="13" spans="1:7" x14ac:dyDescent="0.55000000000000004">
      <c r="A13" s="29"/>
      <c r="B13" s="23" t="s">
        <v>103</v>
      </c>
      <c r="C13" s="23"/>
      <c r="D13" s="23"/>
      <c r="E13" s="23"/>
      <c r="F13" s="23"/>
      <c r="G13" s="23"/>
    </row>
    <row r="14" spans="1:7" x14ac:dyDescent="0.55000000000000004">
      <c r="A14" s="29"/>
      <c r="B14" s="24" t="s">
        <v>22</v>
      </c>
      <c r="C14" s="24" t="s">
        <v>23</v>
      </c>
      <c r="D14" s="24" t="s">
        <v>24</v>
      </c>
      <c r="E14" s="24" t="s">
        <v>100</v>
      </c>
      <c r="F14" s="24" t="s">
        <v>101</v>
      </c>
      <c r="G14" s="24" t="s">
        <v>102</v>
      </c>
    </row>
    <row r="15" spans="1:7" x14ac:dyDescent="0.55000000000000004">
      <c r="A15" s="29" t="s">
        <v>96</v>
      </c>
      <c r="B15" s="27" t="s">
        <v>30</v>
      </c>
      <c r="C15" s="27" t="s">
        <v>30</v>
      </c>
      <c r="D15" s="27" t="s">
        <v>30</v>
      </c>
      <c r="E15" s="27" t="s">
        <v>30</v>
      </c>
      <c r="F15" s="27" t="s">
        <v>30</v>
      </c>
      <c r="G15" s="27" t="s">
        <v>30</v>
      </c>
    </row>
    <row r="16" spans="1:7" x14ac:dyDescent="0.55000000000000004">
      <c r="A16" s="29" t="s">
        <v>97</v>
      </c>
      <c r="B16" s="27" t="s">
        <v>30</v>
      </c>
      <c r="C16" s="27" t="s">
        <v>30</v>
      </c>
      <c r="D16" s="27" t="s">
        <v>30</v>
      </c>
      <c r="E16" s="27" t="s">
        <v>30</v>
      </c>
      <c r="F16" s="27" t="s">
        <v>30</v>
      </c>
      <c r="G16" s="27" t="s">
        <v>30</v>
      </c>
    </row>
    <row r="17" spans="1:7" x14ac:dyDescent="0.55000000000000004">
      <c r="A17" s="29" t="s">
        <v>98</v>
      </c>
      <c r="B17" s="27" t="s">
        <v>30</v>
      </c>
      <c r="C17" s="27" t="s">
        <v>30</v>
      </c>
      <c r="D17" s="27" t="s">
        <v>30</v>
      </c>
      <c r="E17" s="27" t="s">
        <v>30</v>
      </c>
      <c r="F17" s="27" t="s">
        <v>30</v>
      </c>
      <c r="G17" s="27" t="s">
        <v>30</v>
      </c>
    </row>
    <row r="18" spans="1:7" x14ac:dyDescent="0.55000000000000004">
      <c r="A18" s="29"/>
      <c r="B18" s="27"/>
      <c r="C18" s="27"/>
      <c r="D18" s="27"/>
      <c r="E18" s="27"/>
      <c r="F18" s="27"/>
      <c r="G18" s="27"/>
    </row>
    <row r="19" spans="1:7" x14ac:dyDescent="0.55000000000000004">
      <c r="A19" s="29" t="s">
        <v>104</v>
      </c>
      <c r="B19" s="27" t="s">
        <v>30</v>
      </c>
      <c r="C19" s="27" t="s">
        <v>30</v>
      </c>
      <c r="D19" s="27" t="s">
        <v>30</v>
      </c>
      <c r="E19" s="27" t="s">
        <v>30</v>
      </c>
      <c r="F19" s="27" t="s">
        <v>30</v>
      </c>
      <c r="G19" s="27" t="s">
        <v>30</v>
      </c>
    </row>
  </sheetData>
  <mergeCells count="2">
    <mergeCell ref="B7:G7"/>
    <mergeCell ref="B13:G1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15C66-1981-4E57-AF4A-75E1E53F55CC}">
  <dimension ref="A1:G19"/>
  <sheetViews>
    <sheetView workbookViewId="0"/>
  </sheetViews>
  <sheetFormatPr defaultRowHeight="14.4" x14ac:dyDescent="0.55000000000000004"/>
  <cols>
    <col min="1" max="1" width="15.41796875" style="22" customWidth="1"/>
    <col min="2" max="2" width="9.15625" style="22" bestFit="1" customWidth="1"/>
    <col min="3" max="3" width="10.05078125" style="22" bestFit="1" customWidth="1"/>
    <col min="4" max="7" width="9.15625" style="22" bestFit="1" customWidth="1"/>
    <col min="8" max="16384" width="8.83984375" style="22"/>
  </cols>
  <sheetData>
    <row r="1" spans="1:7" x14ac:dyDescent="0.55000000000000004">
      <c r="A1" s="28" t="s">
        <v>95</v>
      </c>
    </row>
    <row r="2" spans="1:7" x14ac:dyDescent="0.55000000000000004">
      <c r="A2" s="29"/>
    </row>
    <row r="3" spans="1:7" x14ac:dyDescent="0.55000000000000004">
      <c r="A3" s="29" t="s">
        <v>96</v>
      </c>
      <c r="B3" s="21">
        <v>15</v>
      </c>
    </row>
    <row r="4" spans="1:7" x14ac:dyDescent="0.55000000000000004">
      <c r="A4" s="29" t="s">
        <v>97</v>
      </c>
      <c r="B4" s="21">
        <v>20</v>
      </c>
    </row>
    <row r="5" spans="1:7" x14ac:dyDescent="0.55000000000000004">
      <c r="A5" s="29" t="s">
        <v>98</v>
      </c>
      <c r="B5" s="21">
        <v>25</v>
      </c>
    </row>
    <row r="6" spans="1:7" x14ac:dyDescent="0.55000000000000004">
      <c r="A6" s="29"/>
    </row>
    <row r="7" spans="1:7" x14ac:dyDescent="0.55000000000000004">
      <c r="A7" s="29"/>
      <c r="B7" s="23" t="s">
        <v>99</v>
      </c>
      <c r="C7" s="23"/>
      <c r="D7" s="23"/>
      <c r="E7" s="23"/>
      <c r="F7" s="23"/>
      <c r="G7" s="23"/>
    </row>
    <row r="8" spans="1:7" x14ac:dyDescent="0.55000000000000004">
      <c r="A8" s="29"/>
      <c r="B8" s="24" t="s">
        <v>22</v>
      </c>
      <c r="C8" s="24" t="s">
        <v>23</v>
      </c>
      <c r="D8" s="24" t="s">
        <v>24</v>
      </c>
      <c r="E8" s="24" t="s">
        <v>100</v>
      </c>
      <c r="F8" s="24" t="s">
        <v>101</v>
      </c>
      <c r="G8" s="24" t="s">
        <v>102</v>
      </c>
    </row>
    <row r="9" spans="1:7" x14ac:dyDescent="0.55000000000000004">
      <c r="A9" s="29" t="s">
        <v>96</v>
      </c>
      <c r="B9" s="25">
        <v>2351</v>
      </c>
      <c r="C9" s="25">
        <v>2783</v>
      </c>
      <c r="D9" s="25">
        <v>590</v>
      </c>
      <c r="E9" s="25">
        <v>490</v>
      </c>
      <c r="F9" s="25">
        <v>1380</v>
      </c>
      <c r="G9" s="25">
        <v>865</v>
      </c>
    </row>
    <row r="10" spans="1:7" x14ac:dyDescent="0.55000000000000004">
      <c r="A10" s="29" t="s">
        <v>97</v>
      </c>
      <c r="B10" s="25">
        <v>1554</v>
      </c>
      <c r="C10" s="25">
        <v>2843</v>
      </c>
      <c r="D10" s="25">
        <v>1287</v>
      </c>
      <c r="E10" s="25">
        <v>2202</v>
      </c>
      <c r="F10" s="25">
        <v>1208</v>
      </c>
      <c r="G10" s="25">
        <v>1035</v>
      </c>
    </row>
    <row r="11" spans="1:7" x14ac:dyDescent="0.55000000000000004">
      <c r="A11" s="29" t="s">
        <v>98</v>
      </c>
      <c r="B11" s="25">
        <v>117</v>
      </c>
      <c r="C11" s="25">
        <v>1286</v>
      </c>
      <c r="D11" s="25">
        <v>2408</v>
      </c>
      <c r="E11" s="25">
        <v>1053</v>
      </c>
      <c r="F11" s="25">
        <v>299</v>
      </c>
      <c r="G11" s="25">
        <v>1005</v>
      </c>
    </row>
    <row r="12" spans="1:7" x14ac:dyDescent="0.55000000000000004">
      <c r="A12" s="29"/>
    </row>
    <row r="13" spans="1:7" x14ac:dyDescent="0.55000000000000004">
      <c r="A13" s="29"/>
      <c r="B13" s="23" t="s">
        <v>103</v>
      </c>
      <c r="C13" s="23"/>
      <c r="D13" s="23"/>
      <c r="E13" s="23"/>
      <c r="F13" s="23"/>
      <c r="G13" s="23"/>
    </row>
    <row r="14" spans="1:7" x14ac:dyDescent="0.55000000000000004">
      <c r="A14" s="29"/>
      <c r="B14" s="24" t="s">
        <v>22</v>
      </c>
      <c r="C14" s="24" t="s">
        <v>23</v>
      </c>
      <c r="D14" s="24" t="s">
        <v>24</v>
      </c>
      <c r="E14" s="24" t="s">
        <v>100</v>
      </c>
      <c r="F14" s="24" t="s">
        <v>101</v>
      </c>
      <c r="G14" s="24" t="s">
        <v>102</v>
      </c>
    </row>
    <row r="15" spans="1:7" x14ac:dyDescent="0.55000000000000004">
      <c r="A15" s="29" t="s">
        <v>96</v>
      </c>
      <c r="B15" s="26">
        <f t="shared" ref="B15:G15" si="0">B9*$B$3</f>
        <v>35265</v>
      </c>
      <c r="C15" s="26">
        <f t="shared" si="0"/>
        <v>41745</v>
      </c>
      <c r="D15" s="26">
        <f t="shared" si="0"/>
        <v>8850</v>
      </c>
      <c r="E15" s="26">
        <f t="shared" si="0"/>
        <v>7350</v>
      </c>
      <c r="F15" s="26">
        <f t="shared" si="0"/>
        <v>20700</v>
      </c>
      <c r="G15" s="26">
        <f t="shared" si="0"/>
        <v>12975</v>
      </c>
    </row>
    <row r="16" spans="1:7" x14ac:dyDescent="0.55000000000000004">
      <c r="A16" s="29" t="s">
        <v>97</v>
      </c>
      <c r="B16" s="26">
        <f t="shared" ref="B16:G16" si="1">B10*$B$4</f>
        <v>31080</v>
      </c>
      <c r="C16" s="26">
        <f t="shared" si="1"/>
        <v>56860</v>
      </c>
      <c r="D16" s="26">
        <f t="shared" si="1"/>
        <v>25740</v>
      </c>
      <c r="E16" s="26">
        <f t="shared" si="1"/>
        <v>44040</v>
      </c>
      <c r="F16" s="26">
        <f t="shared" si="1"/>
        <v>24160</v>
      </c>
      <c r="G16" s="26">
        <f t="shared" si="1"/>
        <v>20700</v>
      </c>
    </row>
    <row r="17" spans="1:7" x14ac:dyDescent="0.55000000000000004">
      <c r="A17" s="29" t="s">
        <v>98</v>
      </c>
      <c r="B17" s="26">
        <f t="shared" ref="B17:G17" si="2">B11*$B$5</f>
        <v>2925</v>
      </c>
      <c r="C17" s="26">
        <f t="shared" si="2"/>
        <v>32150</v>
      </c>
      <c r="D17" s="26">
        <f t="shared" si="2"/>
        <v>60200</v>
      </c>
      <c r="E17" s="26">
        <f t="shared" si="2"/>
        <v>26325</v>
      </c>
      <c r="F17" s="26">
        <f t="shared" si="2"/>
        <v>7475</v>
      </c>
      <c r="G17" s="26">
        <f t="shared" si="2"/>
        <v>25125</v>
      </c>
    </row>
    <row r="18" spans="1:7" x14ac:dyDescent="0.55000000000000004">
      <c r="A18" s="29"/>
    </row>
    <row r="19" spans="1:7" x14ac:dyDescent="0.55000000000000004">
      <c r="A19" s="29" t="s">
        <v>104</v>
      </c>
      <c r="B19" s="26">
        <f t="shared" ref="B19:G19" si="3">SUM(B15:B18)</f>
        <v>69270</v>
      </c>
      <c r="C19" s="26">
        <f t="shared" si="3"/>
        <v>130755</v>
      </c>
      <c r="D19" s="26">
        <f t="shared" si="3"/>
        <v>94790</v>
      </c>
      <c r="E19" s="26">
        <f t="shared" si="3"/>
        <v>77715</v>
      </c>
      <c r="F19" s="26">
        <f t="shared" si="3"/>
        <v>52335</v>
      </c>
      <c r="G19" s="26">
        <f t="shared" si="3"/>
        <v>58800</v>
      </c>
    </row>
  </sheetData>
  <mergeCells count="2">
    <mergeCell ref="B7:G7"/>
    <mergeCell ref="B13:G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6F954-5217-4082-929F-CD5EA7C3A84C}">
  <dimension ref="A1:D8"/>
  <sheetViews>
    <sheetView workbookViewId="0"/>
  </sheetViews>
  <sheetFormatPr defaultRowHeight="14.4" x14ac:dyDescent="0.55000000000000004"/>
  <cols>
    <col min="3" max="3" width="10.47265625" bestFit="1" customWidth="1"/>
  </cols>
  <sheetData>
    <row r="1" spans="1:4" x14ac:dyDescent="0.55000000000000004">
      <c r="C1" t="s">
        <v>9</v>
      </c>
      <c r="D1" s="3">
        <v>0.25</v>
      </c>
    </row>
    <row r="3" spans="1:4" s="2" customFormat="1" x14ac:dyDescent="0.55000000000000004">
      <c r="A3" s="2" t="s">
        <v>0</v>
      </c>
      <c r="B3" s="2" t="s">
        <v>1</v>
      </c>
      <c r="C3" s="2" t="s">
        <v>2</v>
      </c>
      <c r="D3" s="2" t="s">
        <v>3</v>
      </c>
    </row>
    <row r="4" spans="1:4" x14ac:dyDescent="0.55000000000000004">
      <c r="A4" t="s">
        <v>4</v>
      </c>
      <c r="B4">
        <v>225</v>
      </c>
      <c r="C4">
        <f>B4*$D$1</f>
        <v>56.25</v>
      </c>
      <c r="D4">
        <f>B4-C4</f>
        <v>168.75</v>
      </c>
    </row>
    <row r="5" spans="1:4" x14ac:dyDescent="0.55000000000000004">
      <c r="A5" t="s">
        <v>5</v>
      </c>
      <c r="B5">
        <v>3500</v>
      </c>
      <c r="C5">
        <f t="shared" ref="C5:C7" si="0">B5*$D$1</f>
        <v>875</v>
      </c>
      <c r="D5">
        <f t="shared" ref="D5:D7" si="1">B5-C5</f>
        <v>2625</v>
      </c>
    </row>
    <row r="6" spans="1:4" x14ac:dyDescent="0.55000000000000004">
      <c r="A6" t="s">
        <v>6</v>
      </c>
      <c r="B6">
        <v>500</v>
      </c>
      <c r="C6">
        <f t="shared" si="0"/>
        <v>125</v>
      </c>
      <c r="D6">
        <f t="shared" si="1"/>
        <v>375</v>
      </c>
    </row>
    <row r="7" spans="1:4" x14ac:dyDescent="0.55000000000000004">
      <c r="A7" t="s">
        <v>7</v>
      </c>
      <c r="B7">
        <v>100</v>
      </c>
      <c r="C7">
        <f t="shared" si="0"/>
        <v>25</v>
      </c>
      <c r="D7">
        <f t="shared" si="1"/>
        <v>75</v>
      </c>
    </row>
    <row r="8" spans="1:4" s="2" customFormat="1" x14ac:dyDescent="0.55000000000000004">
      <c r="A8" s="2" t="s">
        <v>8</v>
      </c>
      <c r="B8" s="2">
        <f>SUM(B4:B7)</f>
        <v>4325</v>
      </c>
      <c r="C8" s="2">
        <f t="shared" ref="C8:D8" si="2">SUM(C4:C7)</f>
        <v>1081.25</v>
      </c>
      <c r="D8" s="2">
        <f t="shared" si="2"/>
        <v>3243.75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D285D-B1D5-4624-8E22-0ACE2CC1753B}">
  <dimension ref="A1:G8"/>
  <sheetViews>
    <sheetView workbookViewId="0">
      <selection activeCell="F13" sqref="F13"/>
    </sheetView>
  </sheetViews>
  <sheetFormatPr defaultRowHeight="14.4" x14ac:dyDescent="0.55000000000000004"/>
  <cols>
    <col min="2" max="2" width="11.1015625" customWidth="1"/>
    <col min="3" max="3" width="11.7890625" customWidth="1"/>
  </cols>
  <sheetData>
    <row r="1" spans="1:7" x14ac:dyDescent="0.55000000000000004">
      <c r="A1" t="s">
        <v>10</v>
      </c>
    </row>
    <row r="2" spans="1:7" s="2" customFormat="1" x14ac:dyDescent="0.55000000000000004">
      <c r="B2" s="2" t="s">
        <v>17</v>
      </c>
      <c r="C2" s="2" t="s">
        <v>18</v>
      </c>
    </row>
    <row r="3" spans="1:7" ht="14.4" customHeight="1" x14ac:dyDescent="0.55000000000000004">
      <c r="A3" s="2" t="s">
        <v>11</v>
      </c>
      <c r="B3" s="5">
        <v>1450</v>
      </c>
      <c r="C3" s="6"/>
      <c r="E3" s="8" t="s">
        <v>19</v>
      </c>
      <c r="F3" s="8"/>
      <c r="G3" s="8"/>
    </row>
    <row r="4" spans="1:7" x14ac:dyDescent="0.55000000000000004">
      <c r="A4" s="2" t="s">
        <v>12</v>
      </c>
      <c r="B4" s="5">
        <v>1300</v>
      </c>
      <c r="C4" s="6"/>
      <c r="E4" s="8"/>
      <c r="F4" s="8"/>
      <c r="G4" s="8"/>
    </row>
    <row r="5" spans="1:7" x14ac:dyDescent="0.55000000000000004">
      <c r="A5" s="2" t="s">
        <v>13</v>
      </c>
      <c r="B5" s="5">
        <v>2500</v>
      </c>
      <c r="C5" s="6"/>
      <c r="E5" s="8"/>
      <c r="F5" s="8"/>
      <c r="G5" s="8"/>
    </row>
    <row r="6" spans="1:7" x14ac:dyDescent="0.55000000000000004">
      <c r="A6" s="2" t="s">
        <v>14</v>
      </c>
      <c r="B6" s="5">
        <v>900</v>
      </c>
      <c r="C6" s="6"/>
      <c r="E6" s="8"/>
      <c r="F6" s="8"/>
      <c r="G6" s="8"/>
    </row>
    <row r="7" spans="1:7" x14ac:dyDescent="0.55000000000000004">
      <c r="A7" s="2" t="s">
        <v>15</v>
      </c>
      <c r="B7" s="5">
        <v>300</v>
      </c>
      <c r="C7" s="6"/>
    </row>
    <row r="8" spans="1:7" x14ac:dyDescent="0.55000000000000004">
      <c r="A8" s="2" t="s">
        <v>16</v>
      </c>
      <c r="B8" s="9"/>
      <c r="C8" s="6"/>
    </row>
  </sheetData>
  <mergeCells count="1">
    <mergeCell ref="E3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F696E-68F0-445D-80C7-325DEF42E807}">
  <dimension ref="A1:G8"/>
  <sheetViews>
    <sheetView workbookViewId="0">
      <selection activeCell="F12" sqref="F12"/>
    </sheetView>
  </sheetViews>
  <sheetFormatPr defaultRowHeight="14.4" x14ac:dyDescent="0.55000000000000004"/>
  <cols>
    <col min="2" max="2" width="11.1015625" customWidth="1"/>
    <col min="3" max="3" width="11.7890625" customWidth="1"/>
  </cols>
  <sheetData>
    <row r="1" spans="1:7" x14ac:dyDescent="0.55000000000000004">
      <c r="A1" t="s">
        <v>10</v>
      </c>
    </row>
    <row r="2" spans="1:7" s="2" customFormat="1" x14ac:dyDescent="0.55000000000000004">
      <c r="B2" s="2" t="s">
        <v>17</v>
      </c>
      <c r="C2" s="2" t="s">
        <v>18</v>
      </c>
    </row>
    <row r="3" spans="1:7" ht="14.4" customHeight="1" x14ac:dyDescent="0.55000000000000004">
      <c r="A3" s="2" t="s">
        <v>11</v>
      </c>
      <c r="B3" s="5">
        <v>1450</v>
      </c>
      <c r="C3" s="6">
        <f>B3/$B$8</f>
        <v>0.22480620155038761</v>
      </c>
      <c r="E3" s="8" t="s">
        <v>19</v>
      </c>
      <c r="F3" s="8"/>
      <c r="G3" s="8"/>
    </row>
    <row r="4" spans="1:7" x14ac:dyDescent="0.55000000000000004">
      <c r="A4" s="2" t="s">
        <v>12</v>
      </c>
      <c r="B4" s="5">
        <v>1300</v>
      </c>
      <c r="C4" s="6">
        <f t="shared" ref="C4:C8" si="0">B4/$B$8</f>
        <v>0.20155038759689922</v>
      </c>
      <c r="E4" s="8"/>
      <c r="F4" s="8"/>
      <c r="G4" s="8"/>
    </row>
    <row r="5" spans="1:7" x14ac:dyDescent="0.55000000000000004">
      <c r="A5" s="2" t="s">
        <v>13</v>
      </c>
      <c r="B5" s="5">
        <v>2500</v>
      </c>
      <c r="C5" s="6">
        <f t="shared" si="0"/>
        <v>0.38759689922480622</v>
      </c>
      <c r="E5" s="8"/>
      <c r="F5" s="8"/>
      <c r="G5" s="8"/>
    </row>
    <row r="6" spans="1:7" x14ac:dyDescent="0.55000000000000004">
      <c r="A6" s="2" t="s">
        <v>14</v>
      </c>
      <c r="B6" s="5">
        <v>900</v>
      </c>
      <c r="C6" s="6">
        <f t="shared" si="0"/>
        <v>0.13953488372093023</v>
      </c>
      <c r="E6" s="8"/>
      <c r="F6" s="8"/>
      <c r="G6" s="8"/>
    </row>
    <row r="7" spans="1:7" x14ac:dyDescent="0.55000000000000004">
      <c r="A7" s="2" t="s">
        <v>15</v>
      </c>
      <c r="B7" s="5">
        <v>300</v>
      </c>
      <c r="C7" s="6">
        <f t="shared" si="0"/>
        <v>4.6511627906976744E-2</v>
      </c>
    </row>
    <row r="8" spans="1:7" x14ac:dyDescent="0.55000000000000004">
      <c r="A8" s="2" t="s">
        <v>16</v>
      </c>
      <c r="B8" s="9">
        <f>SUM(B3:B7)</f>
        <v>6450</v>
      </c>
      <c r="C8" s="6">
        <f t="shared" si="0"/>
        <v>1</v>
      </c>
    </row>
  </sheetData>
  <mergeCells count="1">
    <mergeCell ref="E3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C101C-E91A-49F2-9737-5A7F8F9A8EE8}">
  <dimension ref="A1:F8"/>
  <sheetViews>
    <sheetView workbookViewId="0">
      <selection activeCell="A15" sqref="A15"/>
    </sheetView>
  </sheetViews>
  <sheetFormatPr defaultRowHeight="14.4" x14ac:dyDescent="0.55000000000000004"/>
  <sheetData>
    <row r="1" spans="1:6" x14ac:dyDescent="0.55000000000000004">
      <c r="A1" s="2" t="s">
        <v>20</v>
      </c>
    </row>
    <row r="3" spans="1:6" x14ac:dyDescent="0.55000000000000004">
      <c r="A3" s="2" t="s">
        <v>21</v>
      </c>
      <c r="B3" s="2" t="s">
        <v>22</v>
      </c>
      <c r="C3" s="2" t="s">
        <v>23</v>
      </c>
      <c r="D3" s="2" t="s">
        <v>24</v>
      </c>
      <c r="E3" s="2" t="s">
        <v>16</v>
      </c>
      <c r="F3" s="2" t="s">
        <v>25</v>
      </c>
    </row>
    <row r="4" spans="1:6" x14ac:dyDescent="0.55000000000000004">
      <c r="A4" t="s">
        <v>26</v>
      </c>
      <c r="B4">
        <v>555</v>
      </c>
      <c r="C4">
        <v>264</v>
      </c>
      <c r="D4">
        <v>603</v>
      </c>
      <c r="E4" t="s">
        <v>30</v>
      </c>
      <c r="F4" s="3" t="s">
        <v>30</v>
      </c>
    </row>
    <row r="5" spans="1:6" x14ac:dyDescent="0.55000000000000004">
      <c r="A5" t="s">
        <v>27</v>
      </c>
      <c r="B5">
        <v>67</v>
      </c>
      <c r="C5">
        <v>865</v>
      </c>
      <c r="D5">
        <v>842</v>
      </c>
      <c r="E5" t="s">
        <v>30</v>
      </c>
      <c r="F5" s="3" t="s">
        <v>30</v>
      </c>
    </row>
    <row r="6" spans="1:6" x14ac:dyDescent="0.55000000000000004">
      <c r="A6" t="s">
        <v>28</v>
      </c>
      <c r="B6">
        <v>419</v>
      </c>
      <c r="C6">
        <v>841</v>
      </c>
      <c r="D6">
        <v>443</v>
      </c>
      <c r="E6" t="s">
        <v>30</v>
      </c>
      <c r="F6" s="3" t="s">
        <v>30</v>
      </c>
    </row>
    <row r="7" spans="1:6" x14ac:dyDescent="0.55000000000000004">
      <c r="A7" t="s">
        <v>29</v>
      </c>
      <c r="B7">
        <v>410</v>
      </c>
      <c r="C7">
        <v>205</v>
      </c>
      <c r="D7">
        <v>110</v>
      </c>
      <c r="E7" t="s">
        <v>30</v>
      </c>
      <c r="F7" s="3" t="s">
        <v>30</v>
      </c>
    </row>
    <row r="8" spans="1:6" x14ac:dyDescent="0.55000000000000004">
      <c r="A8" s="2" t="s">
        <v>16</v>
      </c>
      <c r="B8" t="s">
        <v>30</v>
      </c>
      <c r="C8" t="s">
        <v>30</v>
      </c>
      <c r="D8" t="s">
        <v>30</v>
      </c>
      <c r="E8" t="s">
        <v>30</v>
      </c>
      <c r="F8" s="3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7EB96-82CB-4E1D-BA0F-4877ADEB2A96}">
  <dimension ref="A1:F19"/>
  <sheetViews>
    <sheetView topLeftCell="A2" workbookViewId="0">
      <selection activeCell="F9" sqref="F9"/>
    </sheetView>
  </sheetViews>
  <sheetFormatPr defaultRowHeight="14.4" x14ac:dyDescent="0.55000000000000004"/>
  <sheetData>
    <row r="1" spans="1:6" x14ac:dyDescent="0.55000000000000004">
      <c r="A1" s="2" t="s">
        <v>20</v>
      </c>
    </row>
    <row r="3" spans="1:6" x14ac:dyDescent="0.55000000000000004">
      <c r="A3" s="2" t="s">
        <v>21</v>
      </c>
      <c r="B3" s="2" t="s">
        <v>22</v>
      </c>
      <c r="C3" s="2" t="s">
        <v>23</v>
      </c>
      <c r="D3" s="2" t="s">
        <v>24</v>
      </c>
      <c r="E3" s="2" t="s">
        <v>16</v>
      </c>
      <c r="F3" s="2" t="s">
        <v>25</v>
      </c>
    </row>
    <row r="4" spans="1:6" x14ac:dyDescent="0.55000000000000004">
      <c r="A4" t="s">
        <v>26</v>
      </c>
      <c r="B4">
        <v>555</v>
      </c>
      <c r="C4">
        <v>264</v>
      </c>
      <c r="D4">
        <v>603</v>
      </c>
      <c r="E4">
        <f>SUM(B4:D4)</f>
        <v>1422</v>
      </c>
      <c r="F4" s="3">
        <f>E4/$E$8</f>
        <v>0.25284495021337128</v>
      </c>
    </row>
    <row r="5" spans="1:6" x14ac:dyDescent="0.55000000000000004">
      <c r="A5" t="s">
        <v>27</v>
      </c>
      <c r="B5">
        <v>67</v>
      </c>
      <c r="C5">
        <v>865</v>
      </c>
      <c r="D5">
        <v>842</v>
      </c>
      <c r="E5">
        <f>SUM(B5:D5)</f>
        <v>1774</v>
      </c>
      <c r="F5" s="3">
        <f t="shared" ref="F5:F8" si="0">E5/$E$8</f>
        <v>0.31543385490753911</v>
      </c>
    </row>
    <row r="6" spans="1:6" x14ac:dyDescent="0.55000000000000004">
      <c r="A6" t="s">
        <v>28</v>
      </c>
      <c r="B6">
        <v>419</v>
      </c>
      <c r="C6">
        <v>841</v>
      </c>
      <c r="D6">
        <v>443</v>
      </c>
      <c r="E6">
        <f>SUM(B6:D6)</f>
        <v>1703</v>
      </c>
      <c r="F6" s="3">
        <f t="shared" si="0"/>
        <v>0.30280938833570414</v>
      </c>
    </row>
    <row r="7" spans="1:6" x14ac:dyDescent="0.55000000000000004">
      <c r="A7" t="s">
        <v>29</v>
      </c>
      <c r="B7">
        <v>410</v>
      </c>
      <c r="C7">
        <v>205</v>
      </c>
      <c r="D7">
        <v>110</v>
      </c>
      <c r="E7">
        <f>SUM(B7:D7)</f>
        <v>725</v>
      </c>
      <c r="F7" s="3">
        <f t="shared" si="0"/>
        <v>0.12891180654338549</v>
      </c>
    </row>
    <row r="8" spans="1:6" x14ac:dyDescent="0.55000000000000004">
      <c r="A8" s="2" t="s">
        <v>16</v>
      </c>
      <c r="B8">
        <f>SUM(B4:B7)</f>
        <v>1451</v>
      </c>
      <c r="C8">
        <f>SUM(C4:C7)</f>
        <v>2175</v>
      </c>
      <c r="D8">
        <f>SUM(D4:D7)</f>
        <v>1998</v>
      </c>
      <c r="E8">
        <f>SUM(B8:D8)</f>
        <v>5624</v>
      </c>
      <c r="F8" s="3">
        <f t="shared" si="0"/>
        <v>1</v>
      </c>
    </row>
    <row r="11" spans="1:6" x14ac:dyDescent="0.55000000000000004">
      <c r="A11" t="s">
        <v>31</v>
      </c>
      <c r="B11" s="1">
        <v>0.13</v>
      </c>
    </row>
    <row r="14" spans="1:6" x14ac:dyDescent="0.55000000000000004">
      <c r="A14" s="2" t="s">
        <v>21</v>
      </c>
      <c r="B14" s="2" t="s">
        <v>22</v>
      </c>
      <c r="C14" s="2" t="s">
        <v>23</v>
      </c>
      <c r="D14" s="2" t="s">
        <v>24</v>
      </c>
      <c r="E14" s="2" t="s">
        <v>16</v>
      </c>
      <c r="F14" s="2" t="s">
        <v>25</v>
      </c>
    </row>
    <row r="15" spans="1:6" x14ac:dyDescent="0.55000000000000004">
      <c r="A15" t="s">
        <v>26</v>
      </c>
      <c r="B15">
        <f>B4*$B$11+B4</f>
        <v>627.15</v>
      </c>
      <c r="C15">
        <f t="shared" ref="C15:D15" si="1">C4*$B$11+C4</f>
        <v>298.32</v>
      </c>
      <c r="D15">
        <f t="shared" si="1"/>
        <v>681.39</v>
      </c>
      <c r="E15">
        <f>SUM(B15:D15)</f>
        <v>1606.8600000000001</v>
      </c>
      <c r="F15" s="3">
        <f>E15/$E$19</f>
        <v>0.25284495021337128</v>
      </c>
    </row>
    <row r="16" spans="1:6" x14ac:dyDescent="0.55000000000000004">
      <c r="A16" t="s">
        <v>27</v>
      </c>
      <c r="B16">
        <f t="shared" ref="B16:D18" si="2">B5*$B$11+B5</f>
        <v>75.710000000000008</v>
      </c>
      <c r="C16">
        <f t="shared" si="2"/>
        <v>977.45</v>
      </c>
      <c r="D16">
        <f t="shared" si="2"/>
        <v>951.46</v>
      </c>
      <c r="E16">
        <f>SUM(B16:D16)</f>
        <v>2004.6200000000001</v>
      </c>
      <c r="F16" s="3">
        <f t="shared" ref="F16:F19" si="3">E16/$E$19</f>
        <v>0.31543385490753911</v>
      </c>
    </row>
    <row r="17" spans="1:6" x14ac:dyDescent="0.55000000000000004">
      <c r="A17" t="s">
        <v>28</v>
      </c>
      <c r="B17">
        <f t="shared" si="2"/>
        <v>473.47</v>
      </c>
      <c r="C17">
        <f t="shared" si="2"/>
        <v>950.33</v>
      </c>
      <c r="D17">
        <f t="shared" si="2"/>
        <v>500.59000000000003</v>
      </c>
      <c r="E17">
        <f>SUM(B17:D17)</f>
        <v>1924.3900000000003</v>
      </c>
      <c r="F17" s="3">
        <f t="shared" si="3"/>
        <v>0.30280938833570414</v>
      </c>
    </row>
    <row r="18" spans="1:6" x14ac:dyDescent="0.55000000000000004">
      <c r="A18" t="s">
        <v>29</v>
      </c>
      <c r="B18">
        <f t="shared" si="2"/>
        <v>463.3</v>
      </c>
      <c r="C18">
        <f t="shared" si="2"/>
        <v>231.65</v>
      </c>
      <c r="D18">
        <f t="shared" si="2"/>
        <v>124.3</v>
      </c>
      <c r="E18">
        <f>SUM(B18:D18)</f>
        <v>819.25</v>
      </c>
      <c r="F18" s="3">
        <f t="shared" si="3"/>
        <v>0.12891180654338547</v>
      </c>
    </row>
    <row r="19" spans="1:6" x14ac:dyDescent="0.55000000000000004">
      <c r="A19" s="2" t="s">
        <v>16</v>
      </c>
      <c r="B19">
        <f>SUM(B15:B18)</f>
        <v>1639.6299999999999</v>
      </c>
      <c r="C19">
        <f>SUM(C15:C18)</f>
        <v>2457.75</v>
      </c>
      <c r="D19">
        <f>SUM(D15:D18)</f>
        <v>2257.7400000000002</v>
      </c>
      <c r="E19">
        <f>SUM(B19:D19)</f>
        <v>6355.1200000000008</v>
      </c>
      <c r="F19" s="3">
        <f t="shared" si="3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DB0A3-D170-4F70-81A9-5E5C3C830763}">
  <dimension ref="A1:H13"/>
  <sheetViews>
    <sheetView workbookViewId="0">
      <selection activeCell="C4" sqref="C4"/>
    </sheetView>
  </sheetViews>
  <sheetFormatPr defaultRowHeight="14.4" x14ac:dyDescent="0.55000000000000004"/>
  <sheetData>
    <row r="1" spans="1:8" x14ac:dyDescent="0.55000000000000004">
      <c r="A1" t="s">
        <v>43</v>
      </c>
      <c r="E1" s="3">
        <v>0.15</v>
      </c>
    </row>
    <row r="3" spans="1:8" s="2" customFormat="1" x14ac:dyDescent="0.55000000000000004">
      <c r="B3" s="2" t="str">
        <f ca="1">"Pris "&amp;YEAR(TODAY())-1</f>
        <v>Pris 2023</v>
      </c>
      <c r="C3" s="2" t="str">
        <f ca="1">"Pris "&amp;YEAR(TODAY())</f>
        <v>Pris 2024</v>
      </c>
      <c r="D3" s="2" t="s">
        <v>32</v>
      </c>
    </row>
    <row r="4" spans="1:8" x14ac:dyDescent="0.55000000000000004">
      <c r="A4" t="s">
        <v>33</v>
      </c>
      <c r="B4">
        <v>100</v>
      </c>
    </row>
    <row r="5" spans="1:8" x14ac:dyDescent="0.55000000000000004">
      <c r="A5" t="s">
        <v>34</v>
      </c>
      <c r="B5">
        <v>234</v>
      </c>
      <c r="F5" s="7" t="s">
        <v>44</v>
      </c>
      <c r="G5" s="7"/>
      <c r="H5" s="7"/>
    </row>
    <row r="6" spans="1:8" x14ac:dyDescent="0.55000000000000004">
      <c r="A6" t="s">
        <v>35</v>
      </c>
      <c r="B6">
        <v>555</v>
      </c>
      <c r="F6" s="7"/>
      <c r="G6" s="7"/>
      <c r="H6" s="7"/>
    </row>
    <row r="7" spans="1:8" x14ac:dyDescent="0.55000000000000004">
      <c r="A7" t="s">
        <v>36</v>
      </c>
      <c r="B7">
        <v>675</v>
      </c>
      <c r="F7" s="7"/>
      <c r="G7" s="7"/>
      <c r="H7" s="7"/>
    </row>
    <row r="8" spans="1:8" x14ac:dyDescent="0.55000000000000004">
      <c r="A8" t="s">
        <v>37</v>
      </c>
      <c r="B8">
        <v>415</v>
      </c>
      <c r="F8" s="7"/>
      <c r="G8" s="7"/>
      <c r="H8" s="7"/>
    </row>
    <row r="9" spans="1:8" x14ac:dyDescent="0.55000000000000004">
      <c r="A9" t="s">
        <v>38</v>
      </c>
      <c r="B9">
        <v>350</v>
      </c>
    </row>
    <row r="10" spans="1:8" x14ac:dyDescent="0.55000000000000004">
      <c r="A10" t="s">
        <v>39</v>
      </c>
      <c r="B10">
        <v>285</v>
      </c>
    </row>
    <row r="11" spans="1:8" x14ac:dyDescent="0.55000000000000004">
      <c r="A11" t="s">
        <v>40</v>
      </c>
      <c r="B11">
        <v>385</v>
      </c>
    </row>
    <row r="12" spans="1:8" x14ac:dyDescent="0.55000000000000004">
      <c r="A12" t="s">
        <v>41</v>
      </c>
      <c r="B12">
        <v>125</v>
      </c>
    </row>
    <row r="13" spans="1:8" x14ac:dyDescent="0.55000000000000004">
      <c r="A13" t="s">
        <v>42</v>
      </c>
      <c r="B13">
        <v>275</v>
      </c>
    </row>
  </sheetData>
  <mergeCells count="1">
    <mergeCell ref="F5:H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162E2-E7FA-4A92-A5F7-4A752FE09017}">
  <dimension ref="A1:H13"/>
  <sheetViews>
    <sheetView workbookViewId="0">
      <selection activeCell="F11" sqref="F11"/>
    </sheetView>
  </sheetViews>
  <sheetFormatPr defaultRowHeight="14.4" x14ac:dyDescent="0.55000000000000004"/>
  <sheetData>
    <row r="1" spans="1:8" x14ac:dyDescent="0.55000000000000004">
      <c r="A1" t="s">
        <v>43</v>
      </c>
      <c r="E1" s="3">
        <v>0.15</v>
      </c>
    </row>
    <row r="3" spans="1:8" s="2" customFormat="1" x14ac:dyDescent="0.55000000000000004">
      <c r="B3" s="2" t="str">
        <f ca="1">"Pris "&amp;YEAR(TODAY())-1</f>
        <v>Pris 2023</v>
      </c>
      <c r="C3" s="2" t="str">
        <f ca="1">"Pris "&amp;YEAR(TODAY())</f>
        <v>Pris 2024</v>
      </c>
      <c r="D3" s="2" t="s">
        <v>32</v>
      </c>
    </row>
    <row r="4" spans="1:8" x14ac:dyDescent="0.55000000000000004">
      <c r="A4" t="s">
        <v>33</v>
      </c>
      <c r="B4">
        <v>100</v>
      </c>
      <c r="C4">
        <f>B4*$E$1+B4</f>
        <v>115</v>
      </c>
      <c r="D4">
        <f>C4-B4</f>
        <v>15</v>
      </c>
    </row>
    <row r="5" spans="1:8" x14ac:dyDescent="0.55000000000000004">
      <c r="A5" t="s">
        <v>34</v>
      </c>
      <c r="B5">
        <v>234</v>
      </c>
      <c r="C5">
        <f t="shared" ref="C5:C13" si="0">B5*$E$1+B5</f>
        <v>269.10000000000002</v>
      </c>
      <c r="D5">
        <f t="shared" ref="D5:D13" si="1">C5-B5</f>
        <v>35.100000000000023</v>
      </c>
      <c r="F5" s="7" t="s">
        <v>44</v>
      </c>
      <c r="G5" s="7"/>
      <c r="H5" s="7"/>
    </row>
    <row r="6" spans="1:8" x14ac:dyDescent="0.55000000000000004">
      <c r="A6" t="s">
        <v>35</v>
      </c>
      <c r="B6">
        <v>555</v>
      </c>
      <c r="C6">
        <f t="shared" si="0"/>
        <v>638.25</v>
      </c>
      <c r="D6">
        <f t="shared" si="1"/>
        <v>83.25</v>
      </c>
      <c r="F6" s="7"/>
      <c r="G6" s="7"/>
      <c r="H6" s="7"/>
    </row>
    <row r="7" spans="1:8" x14ac:dyDescent="0.55000000000000004">
      <c r="A7" t="s">
        <v>36</v>
      </c>
      <c r="B7">
        <v>675</v>
      </c>
      <c r="C7">
        <f t="shared" si="0"/>
        <v>776.25</v>
      </c>
      <c r="D7">
        <f t="shared" si="1"/>
        <v>101.25</v>
      </c>
      <c r="F7" s="7"/>
      <c r="G7" s="7"/>
      <c r="H7" s="7"/>
    </row>
    <row r="8" spans="1:8" x14ac:dyDescent="0.55000000000000004">
      <c r="A8" t="s">
        <v>37</v>
      </c>
      <c r="B8">
        <v>415</v>
      </c>
      <c r="C8">
        <f t="shared" si="0"/>
        <v>477.25</v>
      </c>
      <c r="D8">
        <f t="shared" si="1"/>
        <v>62.25</v>
      </c>
      <c r="F8" s="7"/>
      <c r="G8" s="7"/>
      <c r="H8" s="7"/>
    </row>
    <row r="9" spans="1:8" x14ac:dyDescent="0.55000000000000004">
      <c r="A9" t="s">
        <v>38</v>
      </c>
      <c r="B9">
        <v>350</v>
      </c>
      <c r="C9">
        <f t="shared" si="0"/>
        <v>402.5</v>
      </c>
      <c r="D9">
        <f t="shared" si="1"/>
        <v>52.5</v>
      </c>
    </row>
    <row r="10" spans="1:8" x14ac:dyDescent="0.55000000000000004">
      <c r="A10" t="s">
        <v>39</v>
      </c>
      <c r="B10">
        <v>285</v>
      </c>
      <c r="C10">
        <f t="shared" si="0"/>
        <v>327.75</v>
      </c>
      <c r="D10">
        <f t="shared" si="1"/>
        <v>42.75</v>
      </c>
    </row>
    <row r="11" spans="1:8" x14ac:dyDescent="0.55000000000000004">
      <c r="A11" t="s">
        <v>40</v>
      </c>
      <c r="B11">
        <v>385</v>
      </c>
      <c r="C11">
        <f t="shared" si="0"/>
        <v>442.75</v>
      </c>
      <c r="D11">
        <f t="shared" si="1"/>
        <v>57.75</v>
      </c>
    </row>
    <row r="12" spans="1:8" x14ac:dyDescent="0.55000000000000004">
      <c r="A12" t="s">
        <v>41</v>
      </c>
      <c r="B12">
        <v>125</v>
      </c>
      <c r="C12">
        <f t="shared" si="0"/>
        <v>143.75</v>
      </c>
      <c r="D12">
        <f t="shared" si="1"/>
        <v>18.75</v>
      </c>
    </row>
    <row r="13" spans="1:8" x14ac:dyDescent="0.55000000000000004">
      <c r="A13" t="s">
        <v>42</v>
      </c>
      <c r="B13">
        <v>275</v>
      </c>
      <c r="C13">
        <f t="shared" si="0"/>
        <v>316.25</v>
      </c>
      <c r="D13">
        <f t="shared" si="1"/>
        <v>41.25</v>
      </c>
    </row>
  </sheetData>
  <mergeCells count="1">
    <mergeCell ref="F5:H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707CD-6043-48DE-8840-5BEA5A78E0CC}">
  <dimension ref="A1:I12"/>
  <sheetViews>
    <sheetView workbookViewId="0">
      <selection activeCell="H13" sqref="H13"/>
    </sheetView>
  </sheetViews>
  <sheetFormatPr defaultRowHeight="14.4" x14ac:dyDescent="0.55000000000000004"/>
  <cols>
    <col min="1" max="1" width="15.3125" customWidth="1"/>
    <col min="2" max="2" width="9.734375" bestFit="1" customWidth="1"/>
    <col min="3" max="8" width="10.734375" bestFit="1" customWidth="1"/>
    <col min="9" max="9" width="12.41796875" customWidth="1"/>
  </cols>
  <sheetData>
    <row r="1" spans="1:9" ht="21.3" x14ac:dyDescent="0.85">
      <c r="A1" s="11" t="s">
        <v>45</v>
      </c>
    </row>
    <row r="3" spans="1:9" s="2" customFormat="1" x14ac:dyDescent="0.55000000000000004">
      <c r="B3" s="2" t="s">
        <v>46</v>
      </c>
      <c r="C3" s="2" t="s">
        <v>47</v>
      </c>
      <c r="D3" s="2" t="s">
        <v>48</v>
      </c>
      <c r="E3" s="2" t="s">
        <v>49</v>
      </c>
      <c r="F3" s="2" t="s">
        <v>50</v>
      </c>
      <c r="G3" s="2" t="s">
        <v>51</v>
      </c>
      <c r="H3" s="2" t="s">
        <v>52</v>
      </c>
      <c r="I3" s="2" t="s">
        <v>8</v>
      </c>
    </row>
    <row r="4" spans="1:9" x14ac:dyDescent="0.55000000000000004">
      <c r="A4" t="s">
        <v>53</v>
      </c>
      <c r="B4" s="5">
        <v>5100</v>
      </c>
      <c r="C4" s="5">
        <v>15600</v>
      </c>
      <c r="D4" s="5">
        <v>8900</v>
      </c>
      <c r="E4" s="5">
        <v>16000</v>
      </c>
      <c r="F4" s="5">
        <v>34500</v>
      </c>
      <c r="G4" s="5">
        <v>4000</v>
      </c>
      <c r="H4" s="5">
        <v>24000</v>
      </c>
      <c r="I4" s="5"/>
    </row>
    <row r="5" spans="1:9" x14ac:dyDescent="0.55000000000000004">
      <c r="A5" t="s">
        <v>54</v>
      </c>
      <c r="B5" s="5">
        <v>3250</v>
      </c>
      <c r="C5" s="5">
        <v>45600</v>
      </c>
      <c r="D5" s="5">
        <v>15600</v>
      </c>
      <c r="E5" s="5">
        <v>0</v>
      </c>
      <c r="F5" s="5">
        <v>2500</v>
      </c>
      <c r="G5" s="5">
        <v>5400</v>
      </c>
      <c r="H5" s="5">
        <v>18600</v>
      </c>
      <c r="I5" s="5"/>
    </row>
    <row r="6" spans="1:9" x14ac:dyDescent="0.55000000000000004">
      <c r="A6" t="s">
        <v>55</v>
      </c>
      <c r="B6" s="5">
        <v>46230</v>
      </c>
      <c r="C6" s="5">
        <v>182000</v>
      </c>
      <c r="D6" s="5">
        <v>18600</v>
      </c>
      <c r="E6" s="5">
        <v>255400</v>
      </c>
      <c r="F6" s="5">
        <v>24000</v>
      </c>
      <c r="G6" s="5">
        <v>6000</v>
      </c>
      <c r="H6" s="5">
        <v>67400</v>
      </c>
      <c r="I6" s="5"/>
    </row>
    <row r="7" spans="1:9" x14ac:dyDescent="0.55000000000000004">
      <c r="A7" t="s">
        <v>56</v>
      </c>
      <c r="B7" s="5">
        <v>18900</v>
      </c>
      <c r="C7" s="5">
        <v>0</v>
      </c>
      <c r="D7" s="5">
        <v>5060</v>
      </c>
      <c r="E7" s="5">
        <v>13500</v>
      </c>
      <c r="F7" s="5">
        <v>5200</v>
      </c>
      <c r="G7" s="5">
        <v>45500</v>
      </c>
      <c r="H7" s="5">
        <v>24500</v>
      </c>
      <c r="I7" s="5"/>
    </row>
    <row r="8" spans="1:9" x14ac:dyDescent="0.55000000000000004">
      <c r="A8" t="s">
        <v>57</v>
      </c>
      <c r="B8" s="5">
        <v>21300</v>
      </c>
      <c r="C8" s="5">
        <v>3000</v>
      </c>
      <c r="D8" s="5">
        <v>31000</v>
      </c>
      <c r="E8" s="5">
        <v>51200</v>
      </c>
      <c r="F8" s="5">
        <v>31500</v>
      </c>
      <c r="G8" s="5">
        <v>29800</v>
      </c>
      <c r="H8" s="5">
        <v>0</v>
      </c>
      <c r="I8" s="5"/>
    </row>
    <row r="9" spans="1:9" x14ac:dyDescent="0.55000000000000004">
      <c r="A9" t="s">
        <v>59</v>
      </c>
      <c r="B9" s="5">
        <v>86400</v>
      </c>
      <c r="C9" s="5">
        <v>165400</v>
      </c>
      <c r="D9" s="5">
        <v>160500</v>
      </c>
      <c r="E9" s="5">
        <v>230500</v>
      </c>
      <c r="F9" s="5">
        <v>168000</v>
      </c>
      <c r="G9" s="5">
        <v>311000</v>
      </c>
      <c r="H9" s="5">
        <v>309800</v>
      </c>
      <c r="I9" s="5"/>
    </row>
    <row r="10" spans="1:9" x14ac:dyDescent="0.55000000000000004">
      <c r="A10" t="s">
        <v>60</v>
      </c>
      <c r="B10" s="5">
        <v>34200</v>
      </c>
      <c r="C10" s="5">
        <v>15000</v>
      </c>
      <c r="D10" s="5">
        <v>58000</v>
      </c>
      <c r="E10" s="5">
        <v>0</v>
      </c>
      <c r="F10" s="5">
        <v>298800</v>
      </c>
      <c r="G10" s="5">
        <v>68000</v>
      </c>
      <c r="H10" s="5">
        <v>135000</v>
      </c>
      <c r="I10" s="5"/>
    </row>
    <row r="11" spans="1:9" s="2" customFormat="1" x14ac:dyDescent="0.55000000000000004">
      <c r="A11" s="2" t="s">
        <v>16</v>
      </c>
      <c r="B11" s="12"/>
      <c r="C11" s="12"/>
      <c r="D11" s="12"/>
      <c r="E11" s="12"/>
      <c r="F11" s="12"/>
      <c r="G11" s="12"/>
      <c r="H11" s="12"/>
      <c r="I11" s="12"/>
    </row>
    <row r="12" spans="1:9" s="2" customFormat="1" x14ac:dyDescent="0.55000000000000004">
      <c r="A12" s="2" t="s">
        <v>58</v>
      </c>
      <c r="B12" s="13"/>
      <c r="C12" s="13"/>
      <c r="D12" s="13"/>
      <c r="E12" s="13"/>
      <c r="F12" s="13"/>
      <c r="G12" s="13"/>
      <c r="H12" s="13"/>
      <c r="I1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16</vt:i4>
      </vt:variant>
    </vt:vector>
  </HeadingPairs>
  <TitlesOfParts>
    <vt:vector size="16" baseType="lpstr">
      <vt:lpstr>Övning 1</vt:lpstr>
      <vt:lpstr>Lösning 1</vt:lpstr>
      <vt:lpstr>Övning 2</vt:lpstr>
      <vt:lpstr>Lösning</vt:lpstr>
      <vt:lpstr>Övning 3</vt:lpstr>
      <vt:lpstr>Lösning 3</vt:lpstr>
      <vt:lpstr>Övning 4</vt:lpstr>
      <vt:lpstr>Lösning 4</vt:lpstr>
      <vt:lpstr>Övning 5</vt:lpstr>
      <vt:lpstr>Lösning 5</vt:lpstr>
      <vt:lpstr>Övning 6</vt:lpstr>
      <vt:lpstr>Lösning 6</vt:lpstr>
      <vt:lpstr>Övning 7</vt:lpstr>
      <vt:lpstr>Lösning 7</vt:lpstr>
      <vt:lpstr>Övning 8</vt:lpstr>
      <vt:lpstr>Lösning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2024-03-02T13:58:35Z</dcterms:created>
  <dcterms:modified xsi:type="dcterms:W3CDTF">2024-03-02T15:06:59Z</dcterms:modified>
</cp:coreProperties>
</file>